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dgs.sharepoint.com/sites/osp-epp/InPlant Operations/Files/Forms &amp; Instructions/DGS OSP 0601 - IPPOR &amp; IPPOR Spreadsheet/"/>
    </mc:Choice>
  </mc:AlternateContent>
  <xr:revisionPtr revIDLastSave="242" documentId="8_{34DC82BB-981F-4EB2-A635-47051C99B36B}" xr6:coauthVersionLast="47" xr6:coauthVersionMax="47" xr10:uidLastSave="{A8B15277-E20F-4ED3-9A98-0B0E2D165315}"/>
  <bookViews>
    <workbookView xWindow="-120" yWindow="-120" windowWidth="29040" windowHeight="15720" tabRatio="677" activeTab="3" xr2:uid="{400CD751-A5C5-4E93-9D0A-B3BF0A6E1814}"/>
  </bookViews>
  <sheets>
    <sheet name="Certification Data" sheetId="8" r:id="rId1"/>
    <sheet name="Plant Information" sheetId="1" r:id="rId2"/>
    <sheet name="Personnel" sheetId="2" r:id="rId3"/>
    <sheet name="Standard Press Equipment" sheetId="5" r:id="rId4"/>
    <sheet name="Wide Format Press Equipment" sheetId="6" r:id="rId5"/>
    <sheet name="Bindery and Finishing Equipment" sheetId="7" r:id="rId6"/>
    <sheet name="DataValidation Lists Personnel" sheetId="10"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D56" i="2"/>
  <c r="A56" i="2"/>
  <c r="G30" i="2"/>
  <c r="D30" i="2"/>
  <c r="A30" i="2"/>
  <c r="G4" i="2"/>
  <c r="M6" i="1"/>
  <c r="L5" i="1"/>
  <c r="L6" i="1"/>
  <c r="L7" i="1"/>
  <c r="L8" i="1"/>
  <c r="L9" i="1"/>
  <c r="L10" i="1"/>
  <c r="L11" i="1"/>
  <c r="L12" i="1"/>
  <c r="L4" i="1"/>
  <c r="U5" i="1"/>
  <c r="U6" i="1"/>
  <c r="U7" i="1"/>
  <c r="U8" i="1"/>
  <c r="U9" i="1"/>
  <c r="U10" i="1"/>
  <c r="U11" i="1"/>
  <c r="U12" i="1"/>
  <c r="U4" i="1"/>
  <c r="P2" i="5" l="1"/>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R3" i="5"/>
  <c r="R4" i="5"/>
  <c r="R5" i="5"/>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A4" i="2" l="1"/>
  <c r="D4" i="2"/>
  <c r="F13" i="8"/>
  <c r="F12" i="8"/>
  <c r="F11" i="8"/>
  <c r="F10" i="8"/>
  <c r="C6" i="8"/>
  <c r="C47" i="1"/>
  <c r="Y5" i="1"/>
  <c r="Y6" i="1"/>
  <c r="Y7" i="1"/>
  <c r="Y8" i="1"/>
  <c r="Y9" i="1"/>
  <c r="Y10" i="1"/>
  <c r="Y11" i="1"/>
  <c r="Y12" i="1"/>
  <c r="Y4" i="1"/>
  <c r="W5" i="1"/>
  <c r="W6" i="1"/>
  <c r="W7" i="1"/>
  <c r="W8" i="1"/>
  <c r="W9" i="1"/>
  <c r="W10" i="1"/>
  <c r="W11" i="1"/>
  <c r="W12" i="1"/>
  <c r="W4" i="1"/>
  <c r="R2" i="5"/>
  <c r="N4" i="1"/>
  <c r="R5" i="1"/>
  <c r="R6" i="1"/>
  <c r="R7" i="1"/>
  <c r="R8" i="1"/>
  <c r="R9" i="1"/>
  <c r="R10" i="1"/>
  <c r="R11" i="1"/>
  <c r="R12" i="1"/>
  <c r="R4" i="1"/>
  <c r="N5" i="1"/>
  <c r="N6" i="1"/>
  <c r="N7" i="1"/>
  <c r="N8" i="1"/>
  <c r="N9" i="1"/>
  <c r="N10" i="1"/>
  <c r="N11" i="1"/>
  <c r="N12" i="1"/>
  <c r="Q5" i="1"/>
  <c r="Q6" i="1"/>
  <c r="Q7" i="1"/>
  <c r="Q8" i="1"/>
  <c r="Q9" i="1"/>
  <c r="Q10" i="1"/>
  <c r="Q11" i="1"/>
  <c r="Q12" i="1"/>
  <c r="P5" i="1"/>
  <c r="P6" i="1"/>
  <c r="P7" i="1"/>
  <c r="P8" i="1"/>
  <c r="P9" i="1"/>
  <c r="P10" i="1"/>
  <c r="P11" i="1"/>
  <c r="P12" i="1"/>
  <c r="P4" i="1"/>
  <c r="Q4" i="1"/>
  <c r="M5" i="1"/>
  <c r="M7" i="1"/>
  <c r="M8" i="1"/>
  <c r="M9" i="1"/>
  <c r="M10" i="1"/>
  <c r="M11" i="1"/>
  <c r="M12" i="1"/>
  <c r="M4" i="1"/>
  <c r="O12" i="1"/>
  <c r="O11" i="1"/>
  <c r="O10" i="1"/>
  <c r="O9" i="1"/>
  <c r="O8" i="1"/>
  <c r="O7" i="1"/>
  <c r="O6" i="1"/>
  <c r="O5" i="1"/>
  <c r="O4" i="1"/>
  <c r="K6" i="1"/>
  <c r="K12" i="1"/>
  <c r="K11" i="1"/>
  <c r="K10" i="1"/>
  <c r="K9" i="1"/>
  <c r="K8" i="1"/>
  <c r="K7" i="1"/>
  <c r="K5" i="1"/>
  <c r="K4" i="1"/>
  <c r="I11" i="1"/>
  <c r="I12" i="1"/>
  <c r="H12" i="1"/>
  <c r="H11" i="1"/>
  <c r="I10" i="1"/>
  <c r="H10" i="1"/>
  <c r="G12" i="1"/>
  <c r="G11" i="1"/>
  <c r="G10" i="1"/>
  <c r="I9" i="1"/>
  <c r="H9" i="1"/>
  <c r="G9" i="1"/>
  <c r="I8" i="1"/>
  <c r="H8" i="1"/>
  <c r="G8" i="1"/>
  <c r="I7" i="1"/>
  <c r="H7" i="1"/>
  <c r="G7" i="1"/>
  <c r="I6" i="1"/>
  <c r="H6" i="1"/>
  <c r="G6" i="1"/>
  <c r="I5" i="1"/>
  <c r="H5" i="1"/>
  <c r="G5" i="1"/>
  <c r="I4" i="1"/>
  <c r="H4" i="1"/>
  <c r="G4" i="1"/>
  <c r="H57" i="2"/>
  <c r="E57" i="2"/>
  <c r="B57" i="2"/>
  <c r="H31" i="2"/>
  <c r="E31" i="2"/>
  <c r="B31" i="2"/>
  <c r="H5" i="2"/>
  <c r="E5" i="2"/>
  <c r="B5" i="2"/>
  <c r="V11" i="1" l="1"/>
  <c r="C13" i="8"/>
  <c r="C8" i="8"/>
  <c r="C12" i="8"/>
  <c r="C7" i="8"/>
  <c r="F14" i="8"/>
  <c r="F7" i="8"/>
  <c r="F8" i="8"/>
  <c r="C9" i="8"/>
  <c r="V9" i="1"/>
  <c r="V6" i="1"/>
  <c r="V10" i="1"/>
  <c r="V5" i="1"/>
  <c r="V8" i="1"/>
  <c r="V7" i="1"/>
  <c r="V12" i="1"/>
  <c r="S9" i="1"/>
  <c r="T4" i="1"/>
  <c r="S11" i="1"/>
  <c r="S8" i="1"/>
  <c r="S10" i="1"/>
  <c r="S12" i="1"/>
  <c r="S4" i="1"/>
  <c r="S5" i="1"/>
  <c r="S6" i="1"/>
  <c r="S7" i="1"/>
  <c r="V4" i="1"/>
  <c r="T11" i="1"/>
  <c r="T6" i="1"/>
  <c r="T5" i="1"/>
  <c r="T7" i="1"/>
  <c r="J7" i="1"/>
  <c r="J5" i="1"/>
  <c r="J12" i="1"/>
  <c r="J11" i="1"/>
  <c r="J10" i="1"/>
  <c r="J8" i="1"/>
  <c r="J9" i="1"/>
  <c r="J6" i="1"/>
  <c r="J4" i="1"/>
  <c r="T8" i="1"/>
  <c r="T9" i="1"/>
  <c r="T10" i="1"/>
  <c r="T12" i="1"/>
  <c r="X5" i="1" l="1"/>
  <c r="X12" i="1"/>
  <c r="X10" i="1"/>
  <c r="X8" i="1"/>
  <c r="X11" i="1"/>
  <c r="X7" i="1"/>
  <c r="X6" i="1"/>
  <c r="X9" i="1"/>
  <c r="F6" i="8"/>
  <c r="F9" i="8"/>
  <c r="C11" i="8"/>
  <c r="C10" i="8"/>
  <c r="X4" i="1"/>
  <c r="C14" i="8" l="1"/>
</calcChain>
</file>

<file path=xl/sharedStrings.xml><?xml version="1.0" encoding="utf-8"?>
<sst xmlns="http://schemas.openxmlformats.org/spreadsheetml/2006/main" count="308" uniqueCount="163">
  <si>
    <t>Agency/Department Name</t>
  </si>
  <si>
    <t>Certification Field</t>
  </si>
  <si>
    <t>Total</t>
  </si>
  <si>
    <t>Locations</t>
  </si>
  <si>
    <t>Total Staff</t>
  </si>
  <si>
    <t>Management Staff</t>
  </si>
  <si>
    <t>Digital Impressions</t>
  </si>
  <si>
    <t>Production Staff</t>
  </si>
  <si>
    <t>Offset Impressions</t>
  </si>
  <si>
    <t>Support Staff</t>
  </si>
  <si>
    <t>Total Impressions</t>
  </si>
  <si>
    <t>Digital Press Equipment</t>
  </si>
  <si>
    <t>Digital Production Hours</t>
  </si>
  <si>
    <t>Offset Press Equipment</t>
  </si>
  <si>
    <t>Offset Production Hours</t>
  </si>
  <si>
    <t>Wide Format Press Equipment</t>
  </si>
  <si>
    <t>Wide Format Production Hours</t>
  </si>
  <si>
    <t>Bindery/Finishing Equipment</t>
  </si>
  <si>
    <t>Bindery/Finishing Hours</t>
  </si>
  <si>
    <t>Total Equipment</t>
  </si>
  <si>
    <t>Total Production Hours</t>
  </si>
  <si>
    <t>In-Plant Printing Operations Report</t>
  </si>
  <si>
    <t>NOTES:</t>
  </si>
  <si>
    <t>1) The Standard Press Equipment tab cannot have rows inserted due to locked cells, but should have enough space to accommodate all press equipment from a given department.</t>
  </si>
  <si>
    <t>Location Information</t>
  </si>
  <si>
    <t>Personnel</t>
  </si>
  <si>
    <t>Equipment Summary</t>
  </si>
  <si>
    <t>Location Name</t>
  </si>
  <si>
    <t>Address</t>
  </si>
  <si>
    <t>City</t>
  </si>
  <si>
    <t>Leased/ Owned</t>
  </si>
  <si>
    <t>Square Footage</t>
  </si>
  <si>
    <t>Number of Shifts</t>
  </si>
  <si>
    <t>Mgmt Staff</t>
  </si>
  <si>
    <t>Prod Staff</t>
  </si>
  <si>
    <t>Sup. Staff</t>
  </si>
  <si>
    <t>Sheetfed Digital</t>
  </si>
  <si>
    <t>Rollfed Digital</t>
  </si>
  <si>
    <t>Dual Purpose Digital</t>
  </si>
  <si>
    <t>Sheetfed Offset</t>
  </si>
  <si>
    <t>Rollfed Offset</t>
  </si>
  <si>
    <t>Dual Purpose Offset</t>
  </si>
  <si>
    <t>Total Digital Presses</t>
  </si>
  <si>
    <t>Total Offset Presses</t>
  </si>
  <si>
    <t>Total Wide Format Presses</t>
  </si>
  <si>
    <t>Total Press EQ</t>
  </si>
  <si>
    <t>Total Bindery EQ</t>
  </si>
  <si>
    <t>Production Information</t>
  </si>
  <si>
    <t>Product</t>
  </si>
  <si>
    <t>Annual Quantity</t>
  </si>
  <si>
    <t>Average Pages</t>
  </si>
  <si>
    <t>Total Annual Finished Pieces</t>
  </si>
  <si>
    <t>In-Plant Personnel</t>
  </si>
  <si>
    <t>Total Staff:</t>
  </si>
  <si>
    <t>Number of Postions</t>
  </si>
  <si>
    <t>Classification Name</t>
  </si>
  <si>
    <t>Notes</t>
  </si>
  <si>
    <t>Make</t>
  </si>
  <si>
    <t>Model</t>
  </si>
  <si>
    <t>Location</t>
  </si>
  <si>
    <t>Offset/ Digital</t>
  </si>
  <si>
    <t>Rollfed/ Sheetfed</t>
  </si>
  <si>
    <t>Asset Tag</t>
  </si>
  <si>
    <t>Year Acquired</t>
  </si>
  <si>
    <t>Daily Shifts</t>
  </si>
  <si>
    <t>Status</t>
  </si>
  <si>
    <t>Imp. Size</t>
  </si>
  <si>
    <t>Monthly Service Charge</t>
  </si>
  <si>
    <t>Click Charge</t>
  </si>
  <si>
    <t>Annual Output Hours</t>
  </si>
  <si>
    <t>Manufacturer Rated  Speed</t>
  </si>
  <si>
    <t>Average Operating Speed (IPM)</t>
  </si>
  <si>
    <t>Max Impression Size</t>
  </si>
  <si>
    <t>Manufacturer Rated Speed</t>
  </si>
  <si>
    <t>Main Function</t>
  </si>
  <si>
    <t>Management</t>
  </si>
  <si>
    <t>Support</t>
  </si>
  <si>
    <t>ADMINISTRATOR I</t>
  </si>
  <si>
    <t>ASSOCIATE GOVERNMENTAL PROGRAM ANALYST</t>
  </si>
  <si>
    <t>AUDIO VISUAL SPECIALIST</t>
  </si>
  <si>
    <t>ASSOCIATE PRINTING PLANT SUPERINTENDENT</t>
  </si>
  <si>
    <t>BEHAVIOR SPECIALIST</t>
  </si>
  <si>
    <t>BUSINESS SERVICE OFFICER I (SPECIALIST)</t>
  </si>
  <si>
    <t>BEHAVIOR SPECIALIST I</t>
  </si>
  <si>
    <t>BOOKBINDER II</t>
  </si>
  <si>
    <t>BUSINESS SERVICE OFFICER I (SUPERVISOR)</t>
  </si>
  <si>
    <t>BUSINESS SERVICE ASSISTANT</t>
  </si>
  <si>
    <t>BOOKBINDER III</t>
  </si>
  <si>
    <t>BUSINESS SERVICE OFFICER II (SUPERVISOR)</t>
  </si>
  <si>
    <t>BOOKBINDER IV</t>
  </si>
  <si>
    <t>DIGITAL COMPOSITION SPECIALIST I</t>
  </si>
  <si>
    <t>COMPUTER OPERATIONS SUPERVISOR</t>
  </si>
  <si>
    <t>DIGITAL COMPOSITION SPECIALIST II</t>
  </si>
  <si>
    <t>HOSPITAL GENERAL SERVICES ADMINISTRATOR 1</t>
  </si>
  <si>
    <t>DIGITAL COMPOSITION SPECIALIST III</t>
  </si>
  <si>
    <t>HOSPITAL GENERAL SERVICES ADMINISTRATOR 2</t>
  </si>
  <si>
    <t>INFORMATION TECHNOLOGY ASSOCIATE</t>
  </si>
  <si>
    <t>BUSINESS SERVICE OFFICER II (SPECIALIST)</t>
  </si>
  <si>
    <t>INFORMATION TECHNOLOGY MANAGER I</t>
  </si>
  <si>
    <t>INFORMATION TECHNOLOGY SPECIALIST 2</t>
  </si>
  <si>
    <t>INFORMATION TECHNOLOGY SUPERVISOR II</t>
  </si>
  <si>
    <t>INFORMATION TECHNOLOGY SPECIALIST I</t>
  </si>
  <si>
    <t>BUSINESS SERVICE OFFICER III</t>
  </si>
  <si>
    <t>OTHER</t>
  </si>
  <si>
    <t>INFORMATION TECHNOLOGY TECHNICIAN</t>
  </si>
  <si>
    <t>PRINTING PLANT SUPERINTENDENT</t>
  </si>
  <si>
    <t>OFFICE TECHNICIAN</t>
  </si>
  <si>
    <t>PRINTING PROCESS AND OPERATIONS SUPERVISOR</t>
  </si>
  <si>
    <t>PRINTING TRADES SUPERVISOR I</t>
  </si>
  <si>
    <t>PRINTING PROCESS AND OPERATIONS PLANNER</t>
  </si>
  <si>
    <t>PRINTING TRADES SUPERVISOR II</t>
  </si>
  <si>
    <t>PRINTING TRADES PRODUCTION COORDINATOR</t>
  </si>
  <si>
    <t>DIGITAL PRINT OPERATOR I</t>
  </si>
  <si>
    <t>PROGRAM ASSISTANT</t>
  </si>
  <si>
    <t>STAFF SERVICES ANALYST</t>
  </si>
  <si>
    <t>DIGITAL PRINT OPERATOR II</t>
  </si>
  <si>
    <t>PROGRAM DIRECTOR</t>
  </si>
  <si>
    <t>STAFF SERVICES MANAGER I (SPECIALIST)</t>
  </si>
  <si>
    <t>INFORMATION SYSTEMS TECHNICIAN</t>
  </si>
  <si>
    <t>PROGRAM MANAGER, PRINTING SERVICES</t>
  </si>
  <si>
    <t>STUDENT ASSISTANT</t>
  </si>
  <si>
    <t>STAFF SERVICES MANAGER I</t>
  </si>
  <si>
    <t>VOCATIONAL INSTRUCTOR</t>
  </si>
  <si>
    <t>WAREHOUSE WORKER</t>
  </si>
  <si>
    <t>INFORMATION TECHNOLOGY SPECIALIST II</t>
  </si>
  <si>
    <t>STAFF SERVICES MANAGER II</t>
  </si>
  <si>
    <t>STAFF SERVICES MANAGER III</t>
  </si>
  <si>
    <t>OFFSET PRESS ASSISTANT</t>
  </si>
  <si>
    <t>PRINTING OPERATIONS ASSISTANT</t>
  </si>
  <si>
    <t>PRINTING TRADES ASSISTANT I</t>
  </si>
  <si>
    <t>PRINTING TRADES ASSISTANT II</t>
  </si>
  <si>
    <t>PRINTING TRADES SPECIALIST TRAINEE</t>
  </si>
  <si>
    <t>SENIOR PRINTING TRADES SPECIALIST</t>
  </si>
  <si>
    <t>SHEETFED OFFSET PRESS OPERATOR I</t>
  </si>
  <si>
    <t>SHEETFED OFFSET PRESS OPERATOR II</t>
  </si>
  <si>
    <t>SHEETFED OFFSET PRESS OPERATOR III</t>
  </si>
  <si>
    <t>SHEETFED OFFSET PRESS OPERATOR IV</t>
  </si>
  <si>
    <t>SHEETFED OFFSET PRESS OPERATOR V</t>
  </si>
  <si>
    <t>WEBFED OFFSET PRESS OPERATOR I</t>
  </si>
  <si>
    <t>WEBFED OFFSET PRESS OPERATOR II</t>
  </si>
  <si>
    <t>WEBFED OFFSET PRESS OPERATOR III</t>
  </si>
  <si>
    <t>WEBFED OFFSET PRESS OPERATOR IV</t>
  </si>
  <si>
    <t>2026 IPPOR Summary Totals</t>
  </si>
  <si>
    <t>2) Password for unprotecting any tab is IPPOR2026. Use with care.</t>
  </si>
  <si>
    <t>REV - 8/2026</t>
  </si>
  <si>
    <t>2026 IPPOR - Location Summary</t>
  </si>
  <si>
    <t>ANALYST I</t>
  </si>
  <si>
    <t>ANALYST II</t>
  </si>
  <si>
    <t>ANALYST III</t>
  </si>
  <si>
    <t>BUSINESS SERVICE OFFICER III (SUPERVISOR)</t>
  </si>
  <si>
    <t>SUPERVISOR I</t>
  </si>
  <si>
    <t>SUPERVISOR II</t>
  </si>
  <si>
    <t>Production</t>
  </si>
  <si>
    <t xml:space="preserve">2025 Meter </t>
  </si>
  <si>
    <t>2026 Meter</t>
  </si>
  <si>
    <t>Total 2026 Imp.</t>
  </si>
  <si>
    <t>MANAGER I</t>
  </si>
  <si>
    <t>MANAGER II</t>
  </si>
  <si>
    <t>ANALYST IV</t>
  </si>
  <si>
    <t>INFORMATION OFFICER II</t>
  </si>
  <si>
    <t>INFORMATION TECHNOLOGY SUPERVISOR I</t>
  </si>
  <si>
    <t>INDUSTRIAL THERAPY PATIENTS</t>
  </si>
  <si>
    <t>OFFICE ASSISTANT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</si>
</sst>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quot;$&quot;#,##0.000"/>
  </numFmts>
  <fonts count="13" x14ac:knownFonts="1">
    <font>
      <sz val="11"/>
      <color theme="1"/>
      <name val="Aptos Narrow"/>
      <family val="2"/>
      <scheme val="minor"/>
    </font>
    <font>
      <sz val="11"/>
      <color theme="1"/>
      <name val="Aptos Narrow"/>
      <family val="2"/>
      <scheme val="minor"/>
    </font>
    <font>
      <b/>
      <sz val="12"/>
      <color theme="1"/>
      <name val="Century Gothic"/>
      <family val="2"/>
    </font>
    <font>
      <sz val="11"/>
      <color theme="1"/>
      <name val="Century Gothic"/>
      <family val="2"/>
    </font>
    <font>
      <b/>
      <sz val="14"/>
      <color rgb="FFFF0000"/>
      <name val="Century Gothic"/>
      <family val="2"/>
    </font>
    <font>
      <b/>
      <sz val="14"/>
      <name val="Century Gothic"/>
      <family val="2"/>
    </font>
    <font>
      <b/>
      <sz val="14"/>
      <color theme="1"/>
      <name val="Century Gothic"/>
      <family val="2"/>
    </font>
    <font>
      <b/>
      <sz val="11"/>
      <name val="Century Gothic"/>
      <family val="2"/>
    </font>
    <font>
      <b/>
      <sz val="11"/>
      <color theme="1"/>
      <name val="Century Gothic"/>
      <family val="2"/>
    </font>
    <font>
      <b/>
      <sz val="12"/>
      <name val="Century Gothic"/>
      <family val="2"/>
    </font>
    <font>
      <b/>
      <sz val="16"/>
      <color theme="1"/>
      <name val="Century Gothic"/>
      <family val="2"/>
    </font>
    <font>
      <b/>
      <sz val="16"/>
      <color rgb="FF000000"/>
      <name val="Century Gothic"/>
      <family val="2"/>
    </font>
    <font>
      <b/>
      <sz val="11"/>
      <color theme="0"/>
      <name val="Aptos Narrow"/>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9" tint="0.59999389629810485"/>
        <bgColor theme="4"/>
      </patternFill>
    </fill>
    <fill>
      <patternFill patternType="solid">
        <fgColor theme="2"/>
        <bgColor indexed="64"/>
      </patternFill>
    </fill>
    <fill>
      <patternFill patternType="solid">
        <fgColor theme="4"/>
        <bgColor theme="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theme="9"/>
      </right>
      <top/>
      <bottom style="thin">
        <color indexed="64"/>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s>
  <cellStyleXfs count="2">
    <xf numFmtId="0" fontId="0" fillId="0" borderId="0"/>
    <xf numFmtId="43" fontId="1" fillId="0" borderId="0" applyFont="0" applyFill="0" applyBorder="0" applyAlignment="0" applyProtection="0"/>
  </cellStyleXfs>
  <cellXfs count="97">
    <xf numFmtId="0" fontId="0" fillId="0" borderId="0" xfId="0"/>
    <xf numFmtId="164" fontId="0" fillId="0" borderId="0" xfId="0" applyNumberFormat="1"/>
    <xf numFmtId="2" fontId="0" fillId="0" borderId="0" xfId="0" applyNumberFormat="1"/>
    <xf numFmtId="3" fontId="0" fillId="0" borderId="0" xfId="1" applyNumberFormat="1" applyFont="1"/>
    <xf numFmtId="3" fontId="0" fillId="0" borderId="0" xfId="0" applyNumberFormat="1"/>
    <xf numFmtId="0" fontId="0" fillId="10" borderId="0" xfId="0" applyFill="1"/>
    <xf numFmtId="0" fontId="3" fillId="10" borderId="0" xfId="0" applyFont="1" applyFill="1"/>
    <xf numFmtId="0" fontId="6" fillId="10" borderId="0" xfId="0" applyFont="1" applyFill="1"/>
    <xf numFmtId="0" fontId="6" fillId="5" borderId="1" xfId="0" applyFont="1" applyFill="1" applyBorder="1"/>
    <xf numFmtId="0" fontId="6" fillId="6" borderId="1" xfId="0" applyFont="1" applyFill="1" applyBorder="1"/>
    <xf numFmtId="3" fontId="6" fillId="7" borderId="1" xfId="0" applyNumberFormat="1" applyFont="1" applyFill="1" applyBorder="1"/>
    <xf numFmtId="4" fontId="6" fillId="7" borderId="1" xfId="0" applyNumberFormat="1" applyFont="1" applyFill="1" applyBorder="1"/>
    <xf numFmtId="0" fontId="7" fillId="9" borderId="9"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8" fillId="0" borderId="8" xfId="0" applyFont="1" applyBorder="1" applyAlignment="1" applyProtection="1">
      <alignment horizontal="center" vertical="center" wrapText="1"/>
      <protection locked="0"/>
    </xf>
    <xf numFmtId="3" fontId="8" fillId="0" borderId="8" xfId="0" applyNumberFormat="1" applyFont="1" applyBorder="1" applyAlignment="1" applyProtection="1">
      <alignment horizontal="center" vertical="center" wrapText="1"/>
      <protection locked="0"/>
    </xf>
    <xf numFmtId="4" fontId="8" fillId="7" borderId="8" xfId="0" applyNumberFormat="1" applyFont="1" applyFill="1" applyBorder="1" applyAlignment="1">
      <alignment horizontal="center" vertical="center" wrapText="1"/>
    </xf>
    <xf numFmtId="3" fontId="8" fillId="7" borderId="8" xfId="0" applyNumberFormat="1" applyFont="1" applyFill="1" applyBorder="1" applyAlignment="1">
      <alignment horizontal="center" vertical="center" wrapText="1"/>
    </xf>
    <xf numFmtId="4" fontId="8" fillId="7" borderId="1" xfId="0" applyNumberFormat="1" applyFont="1" applyFill="1" applyBorder="1" applyAlignment="1">
      <alignment horizontal="center" vertical="center" wrapText="1"/>
    </xf>
    <xf numFmtId="3" fontId="8" fillId="7" borderId="8" xfId="1" applyNumberFormat="1" applyFont="1" applyFill="1" applyBorder="1" applyAlignment="1">
      <alignment horizontal="center" vertical="center" wrapText="1"/>
    </xf>
    <xf numFmtId="3" fontId="8" fillId="7" borderId="7" xfId="0" applyNumberFormat="1" applyFont="1" applyFill="1" applyBorder="1" applyAlignment="1">
      <alignment horizontal="center" vertical="center" wrapText="1"/>
    </xf>
    <xf numFmtId="0" fontId="8" fillId="0" borderId="8" xfId="0" applyFont="1" applyBorder="1" applyAlignment="1" applyProtection="1">
      <alignment horizontal="center" vertical="center"/>
      <protection locked="0"/>
    </xf>
    <xf numFmtId="0" fontId="3" fillId="0" borderId="8" xfId="0" applyFont="1" applyBorder="1" applyProtection="1">
      <protection locked="0"/>
    </xf>
    <xf numFmtId="3" fontId="8" fillId="7" borderId="8" xfId="0" applyNumberFormat="1" applyFont="1" applyFill="1" applyBorder="1" applyAlignment="1">
      <alignment horizontal="center"/>
    </xf>
    <xf numFmtId="0" fontId="8" fillId="0" borderId="5" xfId="0" applyFont="1" applyBorder="1" applyAlignment="1" applyProtection="1">
      <alignment horizontal="center" vertical="center"/>
      <protection locked="0"/>
    </xf>
    <xf numFmtId="0" fontId="3" fillId="0" borderId="5" xfId="0" applyFont="1" applyBorder="1" applyProtection="1">
      <protection locked="0"/>
    </xf>
    <xf numFmtId="3" fontId="8" fillId="7" borderId="1" xfId="0" applyNumberFormat="1" applyFont="1" applyFill="1" applyBorder="1" applyAlignment="1">
      <alignment horizontal="center" vertical="center" wrapText="1"/>
    </xf>
    <xf numFmtId="3" fontId="8" fillId="7" borderId="1" xfId="0" applyNumberFormat="1" applyFont="1" applyFill="1" applyBorder="1" applyAlignment="1">
      <alignment horizontal="center"/>
    </xf>
    <xf numFmtId="3" fontId="8" fillId="7" borderId="1" xfId="1" applyNumberFormat="1"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3" fillId="0" borderId="16" xfId="0" applyFont="1" applyBorder="1" applyAlignment="1" applyProtection="1">
      <alignment horizontal="center" vertical="center"/>
      <protection locked="0"/>
    </xf>
    <xf numFmtId="3" fontId="3" fillId="0" borderId="1" xfId="0" applyNumberFormat="1"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6" xfId="0" applyFont="1" applyBorder="1" applyProtection="1">
      <protection locked="0"/>
    </xf>
    <xf numFmtId="0" fontId="3" fillId="0" borderId="1" xfId="0" applyFont="1" applyBorder="1" applyProtection="1">
      <protection locked="0"/>
    </xf>
    <xf numFmtId="0" fontId="3" fillId="0" borderId="17" xfId="0" applyFont="1" applyBorder="1" applyProtection="1">
      <protection locked="0"/>
    </xf>
    <xf numFmtId="0" fontId="3" fillId="0" borderId="7" xfId="0" applyFont="1" applyBorder="1" applyProtection="1">
      <protection locked="0"/>
    </xf>
    <xf numFmtId="0" fontId="3" fillId="0" borderId="0" xfId="0" applyFont="1"/>
    <xf numFmtId="3" fontId="9" fillId="9" borderId="1" xfId="0" applyNumberFormat="1" applyFont="1" applyFill="1" applyBorder="1" applyAlignment="1">
      <alignment horizontal="center" vertical="center" wrapText="1"/>
    </xf>
    <xf numFmtId="0" fontId="3" fillId="0" borderId="0" xfId="0" applyFont="1" applyAlignment="1">
      <alignment horizontal="center"/>
    </xf>
    <xf numFmtId="0" fontId="8" fillId="3" borderId="12" xfId="0" applyFont="1" applyFill="1" applyBorder="1" applyAlignment="1">
      <alignment horizontal="center"/>
    </xf>
    <xf numFmtId="2" fontId="8" fillId="0" borderId="13" xfId="0" applyNumberFormat="1" applyFont="1" applyBorder="1" applyAlignment="1">
      <alignment horizontal="center"/>
    </xf>
    <xf numFmtId="0" fontId="3" fillId="2" borderId="12" xfId="0" applyFont="1" applyFill="1" applyBorder="1" applyAlignment="1">
      <alignment horizontal="center" wrapText="1"/>
    </xf>
    <xf numFmtId="0" fontId="3" fillId="2" borderId="12" xfId="0" applyFont="1" applyFill="1" applyBorder="1" applyAlignment="1">
      <alignment horizontal="center"/>
    </xf>
    <xf numFmtId="2" fontId="3" fillId="0" borderId="6" xfId="0" applyNumberFormat="1"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2"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2" fontId="3" fillId="0" borderId="7" xfId="0" applyNumberFormat="1"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7" fillId="6" borderId="6" xfId="0" applyFont="1" applyFill="1" applyBorder="1" applyAlignment="1">
      <alignment horizontal="center" vertical="center" wrapText="1"/>
    </xf>
    <xf numFmtId="0" fontId="7" fillId="6" borderId="14" xfId="0" applyFont="1" applyFill="1" applyBorder="1" applyAlignment="1">
      <alignment horizontal="center" vertical="center" wrapText="1"/>
    </xf>
    <xf numFmtId="164" fontId="7" fillId="6" borderId="6" xfId="0" applyNumberFormat="1" applyFont="1" applyFill="1" applyBorder="1" applyAlignment="1">
      <alignment horizontal="center" vertical="center" wrapText="1"/>
    </xf>
    <xf numFmtId="164" fontId="7" fillId="6" borderId="15" xfId="0" applyNumberFormat="1" applyFont="1" applyFill="1" applyBorder="1" applyAlignment="1">
      <alignment horizontal="center" vertical="center" wrapText="1"/>
    </xf>
    <xf numFmtId="3" fontId="7" fillId="6" borderId="6" xfId="0" applyNumberFormat="1" applyFont="1" applyFill="1" applyBorder="1" applyAlignment="1">
      <alignment horizontal="center" vertical="center" wrapText="1"/>
    </xf>
    <xf numFmtId="3" fontId="7" fillId="6" borderId="6" xfId="1" applyNumberFormat="1" applyFont="1" applyFill="1" applyBorder="1" applyAlignment="1">
      <alignment horizontal="center" vertical="center" wrapText="1"/>
    </xf>
    <xf numFmtId="164" fontId="3" fillId="0" borderId="1" xfId="0" applyNumberFormat="1" applyFont="1" applyBorder="1" applyAlignment="1" applyProtection="1">
      <alignment horizontal="center" vertical="center"/>
      <protection locked="0"/>
    </xf>
    <xf numFmtId="165" fontId="3" fillId="0" borderId="5" xfId="0" applyNumberFormat="1" applyFont="1" applyBorder="1" applyAlignment="1" applyProtection="1">
      <alignment horizontal="center" vertical="center"/>
      <protection locked="0"/>
    </xf>
    <xf numFmtId="3" fontId="3" fillId="0" borderId="1" xfId="1" applyNumberFormat="1" applyFont="1" applyBorder="1" applyAlignment="1">
      <alignment horizontal="center" vertical="center"/>
    </xf>
    <xf numFmtId="2" fontId="3" fillId="0" borderId="1" xfId="0" applyNumberFormat="1" applyFont="1" applyBorder="1" applyAlignment="1">
      <alignment horizontal="center" vertical="center"/>
    </xf>
    <xf numFmtId="164" fontId="3" fillId="0" borderId="5" xfId="0" applyNumberFormat="1" applyFont="1" applyBorder="1" applyAlignment="1" applyProtection="1">
      <alignment horizontal="center" vertical="center"/>
      <protection locked="0"/>
    </xf>
    <xf numFmtId="3" fontId="3" fillId="0" borderId="16" xfId="0" applyNumberFormat="1"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164" fontId="7" fillId="6" borderId="20" xfId="0" applyNumberFormat="1" applyFont="1" applyFill="1" applyBorder="1" applyAlignment="1">
      <alignment horizontal="center" vertical="center" wrapText="1"/>
    </xf>
    <xf numFmtId="0" fontId="3" fillId="0" borderId="0" xfId="0" applyFont="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2" fontId="7" fillId="6" borderId="6" xfId="0" applyNumberFormat="1" applyFont="1" applyFill="1" applyBorder="1" applyAlignment="1">
      <alignment horizontal="center" vertical="center" wrapText="1"/>
    </xf>
    <xf numFmtId="3" fontId="3" fillId="0" borderId="0" xfId="0" applyNumberFormat="1" applyFont="1" applyAlignment="1" applyProtection="1">
      <alignment horizontal="center" vertical="center"/>
      <protection locked="0"/>
    </xf>
    <xf numFmtId="0" fontId="0" fillId="0" borderId="21" xfId="0" applyBorder="1"/>
    <xf numFmtId="0" fontId="12" fillId="11" borderId="22" xfId="0" applyFont="1" applyFill="1" applyBorder="1"/>
    <xf numFmtId="0" fontId="0" fillId="0" borderId="23" xfId="0" applyBorder="1"/>
    <xf numFmtId="4" fontId="8" fillId="7" borderId="5" xfId="0" applyNumberFormat="1" applyFont="1" applyFill="1" applyBorder="1" applyAlignment="1">
      <alignment horizontal="center" vertical="center" wrapText="1"/>
    </xf>
    <xf numFmtId="0" fontId="3" fillId="0" borderId="0" xfId="0" applyFont="1" applyAlignment="1">
      <alignment horizontal="center" vertical="center"/>
    </xf>
    <xf numFmtId="0" fontId="4" fillId="5" borderId="2" xfId="0" applyFont="1" applyFill="1" applyBorder="1" applyAlignment="1" applyProtection="1">
      <alignment horizontal="center" vertical="center"/>
      <protection locked="0"/>
    </xf>
    <xf numFmtId="0" fontId="5" fillId="5" borderId="4" xfId="0" applyFont="1" applyFill="1" applyBorder="1" applyAlignment="1" applyProtection="1">
      <alignment horizontal="center" vertical="center"/>
      <protection locked="0"/>
    </xf>
    <xf numFmtId="0" fontId="5" fillId="5" borderId="3" xfId="0" applyFont="1" applyFill="1" applyBorder="1" applyAlignment="1" applyProtection="1">
      <alignment horizontal="center" vertical="center"/>
      <protection locked="0"/>
    </xf>
    <xf numFmtId="0" fontId="6" fillId="6" borderId="2"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3" xfId="0" applyFont="1" applyFill="1" applyBorder="1" applyAlignment="1">
      <alignment horizontal="center" vertical="center"/>
    </xf>
    <xf numFmtId="0" fontId="2" fillId="5" borderId="1" xfId="0" applyFont="1" applyFill="1" applyBorder="1" applyAlignment="1">
      <alignment horizontal="center" vertical="center"/>
    </xf>
    <xf numFmtId="0" fontId="11" fillId="8" borderId="2" xfId="0" applyFont="1" applyFill="1" applyBorder="1" applyAlignment="1" applyProtection="1">
      <alignment horizontal="center" vertical="center"/>
      <protection locked="0"/>
    </xf>
    <xf numFmtId="0" fontId="10" fillId="8" borderId="4" xfId="0" applyFont="1" applyFill="1" applyBorder="1" applyAlignment="1" applyProtection="1">
      <alignment horizontal="center" vertical="center"/>
      <protection locked="0"/>
    </xf>
    <xf numFmtId="0" fontId="10" fillId="8" borderId="3" xfId="0" applyFont="1" applyFill="1" applyBorder="1" applyAlignment="1" applyProtection="1">
      <alignment horizontal="center" vertical="center"/>
      <protection locked="0"/>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3" xfId="0" applyFont="1" applyFill="1" applyBorder="1" applyAlignment="1">
      <alignment horizontal="center" vertical="center"/>
    </xf>
    <xf numFmtId="0" fontId="8" fillId="3" borderId="11" xfId="0" applyFont="1" applyFill="1" applyBorder="1" applyAlignment="1">
      <alignment horizontal="center"/>
    </xf>
    <xf numFmtId="0" fontId="8" fillId="3" borderId="13" xfId="0" applyFont="1" applyFill="1" applyBorder="1" applyAlignment="1">
      <alignment horizontal="center"/>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0" borderId="18" xfId="0" applyFont="1" applyBorder="1" applyAlignment="1" applyProtection="1">
      <alignment horizontal="center" wrapText="1"/>
      <protection locked="0"/>
    </xf>
    <xf numFmtId="0" fontId="8" fillId="0" borderId="19" xfId="0" applyFont="1" applyBorder="1" applyAlignment="1" applyProtection="1">
      <alignment horizontal="center" wrapText="1"/>
      <protection locked="0"/>
    </xf>
    <xf numFmtId="0" fontId="10" fillId="3" borderId="2" xfId="0" applyFont="1" applyFill="1" applyBorder="1" applyAlignment="1">
      <alignment horizontal="center"/>
    </xf>
    <xf numFmtId="0" fontId="10" fillId="3" borderId="4" xfId="0" applyFont="1" applyFill="1" applyBorder="1" applyAlignment="1">
      <alignment horizontal="center"/>
    </xf>
    <xf numFmtId="0" fontId="10" fillId="3" borderId="3" xfId="0" applyFont="1" applyFill="1" applyBorder="1" applyAlignment="1">
      <alignment horizontal="center"/>
    </xf>
  </cellXfs>
  <cellStyles count="2">
    <cellStyle name="Comma" xfId="1" builtinId="3"/>
    <cellStyle name="Normal" xfId="0" builtinId="0"/>
  </cellStyles>
  <dxfs count="78">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top style="thin">
          <color theme="4" tint="0.39997558519241921"/>
        </top>
      </border>
    </dxf>
    <dxf>
      <border outline="0">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
      <font>
        <b val="0"/>
        <i val="0"/>
        <strike val="0"/>
        <condense val="0"/>
        <extend val="0"/>
        <outline val="0"/>
        <shadow val="0"/>
        <u val="none"/>
        <vertAlign val="baseline"/>
        <sz val="11"/>
        <color theme="1"/>
        <name val="Aptos Narrow"/>
        <family val="2"/>
        <scheme val="minor"/>
      </font>
      <fill>
        <patternFill patternType="none">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Narrow"/>
        <family val="2"/>
        <scheme val="minor"/>
      </font>
      <fill>
        <patternFill patternType="none">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numFmt numFmtId="3" formatCode="#,##0"/>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numFmt numFmtId="164" formatCode="&quot;$&quot;#,##0.00"/>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border outline="0">
        <top style="thin">
          <color indexed="64"/>
        </top>
      </border>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border outline="0">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numFmt numFmtId="164" formatCode="&quot;$&quot;#,##0.00"/>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border outline="0">
        <top style="thin">
          <color indexed="64"/>
        </top>
      </border>
    </dxf>
    <dxf>
      <font>
        <strike val="0"/>
        <outline val="0"/>
        <shadow val="0"/>
        <u val="none"/>
        <vertAlign val="baseline"/>
        <sz val="11"/>
        <name val="Century Gothic"/>
        <family val="2"/>
        <scheme val="none"/>
      </font>
      <alignment horizontal="center" vertical="center" textRotation="0" wrapText="0" indent="0" justifyLastLine="0" shrinkToFit="0" readingOrder="0"/>
      <protection locked="0" hidden="0"/>
    </dxf>
    <dxf>
      <border outline="0">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numFmt numFmtId="2"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entury Gothic"/>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numFmt numFmtId="3" formatCode="#,##0"/>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numFmt numFmtId="164" formatCode="&quot;$&quot;#,##0.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name val="Century Gothic"/>
        <family val="2"/>
        <scheme val="none"/>
      </font>
      <numFmt numFmtId="164" formatCode="&quot;$&quot;#,##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right style="thin">
          <color indexed="64"/>
        </right>
        <top style="thin">
          <color indexed="64"/>
        </top>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entury Goth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entury Gothic"/>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Century Gothic"/>
        <family val="2"/>
        <scheme val="none"/>
      </font>
      <border diagonalUp="0" diagonalDown="0" outline="0">
        <left style="thin">
          <color indexed="64"/>
        </left>
        <right/>
        <top style="thin">
          <color indexed="64"/>
        </top>
        <bottom style="thin">
          <color indexed="64"/>
        </bottom>
      </border>
      <protection locked="0" hidden="0"/>
    </dxf>
    <dxf>
      <font>
        <strike val="0"/>
        <outline val="0"/>
        <shadow val="0"/>
        <u val="none"/>
        <vertAlign val="baseline"/>
        <name val="Century Gothic"/>
        <family val="2"/>
        <scheme val="none"/>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Century Gothic"/>
        <family val="2"/>
        <scheme val="none"/>
      </font>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Century Gothic"/>
        <family val="2"/>
        <scheme val="none"/>
      </font>
      <protection locked="0" hidden="0"/>
    </dxf>
    <dxf>
      <border outline="0">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theme="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AFAEC"/>
      <color rgb="FFE5F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54E88AF-F96C-4F90-A7CD-750A1F89A263}" name="Production" displayName="Production" ref="A17:C44" totalsRowShown="0" headerRowDxfId="77" dataDxfId="75" headerRowBorderDxfId="76" tableBorderDxfId="74" totalsRowBorderDxfId="73">
  <autoFilter ref="A17:C44" xr:uid="{254E88AF-F96C-4F90-A7CD-750A1F89A263}"/>
  <tableColumns count="3">
    <tableColumn id="1" xr3:uid="{6C995E62-D908-4508-A903-FB2C0FF1028F}" name="Product" dataDxfId="72"/>
    <tableColumn id="2" xr3:uid="{6A4F9174-275E-4B4B-BE47-AA48321A2970}" name="Annual Quantity" dataDxfId="71"/>
    <tableColumn id="3" xr3:uid="{8C980567-044A-4EF9-958C-796470437D60}" name="Average Pages" dataDxfId="70"/>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BC211A-BE83-4E9B-B2F2-F65547B1C93F}" name="Equipment" displayName="Equipment" ref="A1:S51" totalsRowShown="0" headerRowDxfId="69" dataDxfId="67" headerRowBorderDxfId="68" tableBorderDxfId="66" totalsRowBorderDxfId="65">
  <tableColumns count="19">
    <tableColumn id="2" xr3:uid="{504A3319-5BE3-4EA7-80B9-EDFF31C2A398}" name="Make" dataDxfId="64"/>
    <tableColumn id="3" xr3:uid="{0E886538-06B9-46D6-AE71-2DD71A6FBA67}" name="Model" dataDxfId="63"/>
    <tableColumn id="1" xr3:uid="{79F6F0AE-AD24-4CD8-8E09-ABA61DB3C8B7}" name="Location" dataDxfId="62"/>
    <tableColumn id="4" xr3:uid="{84EA8FC1-29FD-4BE0-AF40-64F8101315CF}" name="Offset/ Digital" dataDxfId="61"/>
    <tableColumn id="17" xr3:uid="{E5E88F98-FE63-4DE7-9575-607CDE17AE09}" name="Rollfed/ Sheetfed" dataDxfId="60"/>
    <tableColumn id="5" xr3:uid="{855C88EF-2733-4337-8EF9-67F81E2E34E9}" name="Asset Tag" dataDxfId="59"/>
    <tableColumn id="6" xr3:uid="{389770E7-2221-44A5-B046-1304F39942DB}" name="Year Acquired" dataDxfId="58"/>
    <tableColumn id="7" xr3:uid="{A8DEEC73-9F08-4DD4-A4AD-6A9E9AC140D3}" name="Daily Shifts" dataDxfId="57"/>
    <tableColumn id="19" xr3:uid="{CDA1B716-5AD1-4E8E-810E-2500FB7F4849}" name="Status" dataDxfId="56"/>
    <tableColumn id="11" xr3:uid="{90BEBE36-A0B2-462B-A737-FF8C96186AC6}" name="Imp. Size" dataDxfId="55"/>
    <tableColumn id="15" xr3:uid="{E5762752-0157-4388-BA0A-49E89D1F8922}" name="Monthly Service Charge" dataDxfId="54"/>
    <tableColumn id="16" xr3:uid="{EDB247A5-281E-4A6E-9777-4687815825B3}" name="Click Charge" dataDxfId="53"/>
    <tableColumn id="8" xr3:uid="{4BF4FB6B-9927-42C6-BCFE-8E9780B2EA69}" name="Annual Output Hours" dataDxfId="52"/>
    <tableColumn id="12" xr3:uid="{BABA0E1C-3AC3-4A71-842C-49C0C841C0FE}" name="2025 Meter " dataDxfId="51"/>
    <tableColumn id="13" xr3:uid="{DF315779-8736-44FF-B66D-C007FC647DF1}" name="2026 Meter" dataDxfId="50"/>
    <tableColumn id="14" xr3:uid="{7970EC70-0E2B-4C0F-B339-3DFCE3F90572}" name="Total 2026 Imp." dataDxfId="49" dataCellStyle="Comma">
      <calculatedColumnFormula>IF(Equipment[[#This Row],[2026 Meter]]&gt;=0, Equipment[[#This Row],[2026 Meter]]-Equipment[[#This Row],[2025 Meter ]], "-")</calculatedColumnFormula>
    </tableColumn>
    <tableColumn id="9" xr3:uid="{3AA6F748-0F94-4445-961B-5D13ADAF6352}" name="Manufacturer Rated  Speed" dataDxfId="48"/>
    <tableColumn id="10" xr3:uid="{07FEC477-AE5E-40D5-B608-409AA25CD209}" name="Average Operating Speed (IPM)" dataDxfId="47">
      <calculatedColumnFormula>IF(Equipment[[#This Row],[2026 Meter]]&gt;0,Equipment[[#This Row],[Total 2026 Imp.]]/Equipment[[#This Row],[Annual Output Hours]]/60, "-")</calculatedColumnFormula>
    </tableColumn>
    <tableColumn id="18" xr3:uid="{5DF67035-CBFB-4E67-BA0A-E9FF8380D150}" name="Notes" dataDxfId="46"/>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547D4A8-A8BC-40FC-92BD-5BA2AD83D4F5}" name="WideFormat" displayName="WideFormat" ref="A1:N11" totalsRowShown="0" headerRowDxfId="45" dataDxfId="43" headerRowBorderDxfId="44" tableBorderDxfId="42">
  <tableColumns count="14">
    <tableColumn id="2" xr3:uid="{F084D45F-0FF9-4E06-B151-0A4FE6897D26}" name="Make" dataDxfId="41"/>
    <tableColumn id="3" xr3:uid="{0F62C624-587B-44FE-8230-C6BA858B3A6E}" name="Model" dataDxfId="40"/>
    <tableColumn id="1" xr3:uid="{883A4FBD-1EE0-4649-A528-CC800BCA49A0}" name="Location" dataDxfId="39"/>
    <tableColumn id="4" xr3:uid="{3307848D-3B58-4FBF-9A39-F14888A3082E}" name="Offset/ Digital" dataDxfId="38"/>
    <tableColumn id="5" xr3:uid="{A40D1CB1-45BC-462F-9E9E-BF0530D48A1E}" name="Asset Tag" dataDxfId="37"/>
    <tableColumn id="6" xr3:uid="{7F39F888-591D-4062-8579-2DE5CBA0C280}" name="Year Acquired" dataDxfId="36"/>
    <tableColumn id="7" xr3:uid="{5D3DE6F7-E2A6-4FF7-8CE9-DA26C0B39637}" name="Daily Shifts" dataDxfId="35"/>
    <tableColumn id="8" xr3:uid="{B970D8C7-76C0-4938-BF6F-27ECFE4EA5F1}" name="Status" dataDxfId="34"/>
    <tableColumn id="9" xr3:uid="{F1A1BFB0-86FD-4C1C-8B5B-9C9455A76005}" name="Monthly Service Charge" dataDxfId="33"/>
    <tableColumn id="10" xr3:uid="{11B89BC9-21DE-4E8A-94BA-10EFD9F9D09D}" name="Click Charge" dataDxfId="32"/>
    <tableColumn id="11" xr3:uid="{BE9920BF-1479-43DC-B332-AF35E94F09FC}" name="Max Impression Size" dataDxfId="31"/>
    <tableColumn id="12" xr3:uid="{DB054477-B545-4639-8E6C-42E9E7E8694E}" name="Annual Output Hours" dataDxfId="30"/>
    <tableColumn id="13" xr3:uid="{9E1BD200-5A39-4E2A-93C8-086216EB66FB}" name="Manufacturer Rated Speed" dataDxfId="29"/>
    <tableColumn id="14" xr3:uid="{D291EFE1-5223-4EE4-8F69-511527BF9F64}" name="Notes" dataDxfId="28"/>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A731EA8-2D8D-4F07-A613-A74A4BA194A3}" name="BinderyFinishing" displayName="BinderyFinishing" ref="A1:L32" totalsRowShown="0" headerRowDxfId="27" dataDxfId="25" headerRowBorderDxfId="26" tableBorderDxfId="24">
  <tableColumns count="12">
    <tableColumn id="2" xr3:uid="{D1EAF4D5-72F6-48D8-9DD1-71242CC6CEF9}" name="Make" dataDxfId="23"/>
    <tableColumn id="3" xr3:uid="{E8647D85-4BCE-4B8E-AEBC-957B58E35823}" name="Model" dataDxfId="22"/>
    <tableColumn id="1" xr3:uid="{4D90A8A0-5C17-4B42-BFD6-D48AFD08557E}" name="Location" dataDxfId="21"/>
    <tableColumn id="4" xr3:uid="{C3444C23-A0BB-4AF5-9D10-09BBCDE32255}" name="Main Function" dataDxfId="20"/>
    <tableColumn id="5" xr3:uid="{0681206B-4F20-4FAD-804B-8EA9443B2B46}" name="Asset Tag" dataDxfId="19"/>
    <tableColumn id="6" xr3:uid="{CB3CD979-CAF0-41D7-A652-3FB0A2F49761}" name="Year Acquired" dataDxfId="18"/>
    <tableColumn id="7" xr3:uid="{ED733D36-CCC3-4DD9-863C-8406FF0F8F33}" name="Daily Shifts" dataDxfId="17"/>
    <tableColumn id="8" xr3:uid="{EA641339-15AA-41EE-9A3A-A1314F7B9B9D}" name="Status" dataDxfId="16"/>
    <tableColumn id="9" xr3:uid="{642F9318-462C-40C6-85DE-AD2D381C9452}" name="Monthly Service Charge" dataDxfId="15"/>
    <tableColumn id="12" xr3:uid="{2D99C0E4-2E71-42A0-886C-80DE638772A0}" name="Annual Output Hours" dataDxfId="14"/>
    <tableColumn id="13" xr3:uid="{CB6EF832-19BF-4A0B-9FDC-AF97BE1BE334}" name="Manufacturer Rated Speed" dataDxfId="13"/>
    <tableColumn id="14" xr3:uid="{562321ED-DD90-4C59-8D33-178BC45FDE82}" name="Notes" dataDxfId="12"/>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A38F68A-173C-4C0A-B3A4-3B59ED311DDE}" name="Table12" displayName="Table12" ref="E1:E46" totalsRowShown="0">
  <autoFilter ref="E1:E46" xr:uid="{EA38F68A-173C-4C0A-B3A4-3B59ED311DDE}"/>
  <sortState xmlns:xlrd2="http://schemas.microsoft.com/office/spreadsheetml/2017/richdata2" ref="E2:E46">
    <sortCondition ref="E1:E46"/>
  </sortState>
  <tableColumns count="1">
    <tableColumn id="2" xr3:uid="{49ED0681-1667-4E7B-954F-EB67269175E1}" name="Suppor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B30BEC-20F9-49F8-A54A-6890B93BE862}" name="Table2" displayName="Table2" ref="A1:A46" totalsRowShown="0" headerRowDxfId="11" dataDxfId="9" headerRowBorderDxfId="10" tableBorderDxfId="8" totalsRowBorderDxfId="7">
  <autoFilter ref="A1:A46" xr:uid="{1DB30BEC-20F9-49F8-A54A-6890B93BE862}"/>
  <sortState xmlns:xlrd2="http://schemas.microsoft.com/office/spreadsheetml/2017/richdata2" ref="A2:A46">
    <sortCondition ref="A1:A46"/>
  </sortState>
  <tableColumns count="1">
    <tableColumn id="1" xr3:uid="{433A2881-D3E1-4B02-BF6D-B1F208DC38D0}" name="Management" dataDxfId="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5F190A-75C3-43ED-B898-657E58E4259D}" name="Table4" displayName="Table4" ref="C1:C46" totalsRowShown="0" headerRowDxfId="5" dataDxfId="3" headerRowBorderDxfId="4" tableBorderDxfId="2" totalsRowBorderDxfId="1">
  <autoFilter ref="C1:C46" xr:uid="{515F190A-75C3-43ED-B898-657E58E4259D}"/>
  <sortState xmlns:xlrd2="http://schemas.microsoft.com/office/spreadsheetml/2017/richdata2" ref="C2:C46">
    <sortCondition ref="C1:C46"/>
  </sortState>
  <tableColumns count="1">
    <tableColumn id="1" xr3:uid="{DD3DD87C-FAF6-4355-8C37-7D262CCE8854}" name="Produc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792D-8EE0-4E9D-BD5F-E3DA92D79E56}">
  <dimension ref="A1:N25"/>
  <sheetViews>
    <sheetView zoomScaleNormal="100" workbookViewId="0">
      <selection activeCell="C8" sqref="C8"/>
    </sheetView>
  </sheetViews>
  <sheetFormatPr defaultRowHeight="15" x14ac:dyDescent="0.25"/>
  <cols>
    <col min="2" max="2" width="42.7109375" customWidth="1"/>
    <col min="3" max="3" width="12.7109375" customWidth="1"/>
    <col min="5" max="5" width="42.7109375" customWidth="1"/>
    <col min="6" max="6" width="14.85546875" customWidth="1"/>
  </cols>
  <sheetData>
    <row r="1" spans="1:14" ht="15.75" thickBot="1" x14ac:dyDescent="0.3">
      <c r="A1" s="5"/>
      <c r="B1" s="5"/>
      <c r="C1" s="5"/>
      <c r="D1" s="5"/>
      <c r="E1" s="5"/>
      <c r="F1" s="5"/>
      <c r="G1" s="5"/>
      <c r="H1" s="5"/>
      <c r="I1" s="5"/>
      <c r="J1" s="5"/>
      <c r="K1" s="5"/>
      <c r="L1" s="5"/>
      <c r="M1" s="5"/>
      <c r="N1" s="5"/>
    </row>
    <row r="2" spans="1:14" ht="21" customHeight="1" thickBot="1" x14ac:dyDescent="0.3">
      <c r="A2" s="5"/>
      <c r="B2" s="75" t="s">
        <v>0</v>
      </c>
      <c r="C2" s="76"/>
      <c r="D2" s="76"/>
      <c r="E2" s="76"/>
      <c r="F2" s="77"/>
      <c r="G2" s="5"/>
      <c r="H2" s="5"/>
      <c r="I2" s="5"/>
      <c r="J2" s="5"/>
      <c r="K2" s="5"/>
      <c r="L2" s="5"/>
      <c r="M2" s="5"/>
      <c r="N2" s="5"/>
    </row>
    <row r="3" spans="1:14" ht="18.75" thickBot="1" x14ac:dyDescent="0.3">
      <c r="A3" s="5"/>
      <c r="B3" s="78" t="s">
        <v>142</v>
      </c>
      <c r="C3" s="79"/>
      <c r="D3" s="79"/>
      <c r="E3" s="79"/>
      <c r="F3" s="80"/>
      <c r="G3" s="5"/>
      <c r="H3" s="5"/>
      <c r="I3" s="5"/>
      <c r="J3" s="5"/>
      <c r="K3" s="5"/>
      <c r="L3" s="5"/>
      <c r="M3" s="5"/>
      <c r="N3" s="5"/>
    </row>
    <row r="4" spans="1:14" ht="18" x14ac:dyDescent="0.25">
      <c r="A4" s="5"/>
      <c r="B4" s="7"/>
      <c r="C4" s="7"/>
      <c r="D4" s="7"/>
      <c r="E4" s="7"/>
      <c r="F4" s="7"/>
      <c r="G4" s="5"/>
      <c r="H4" s="5"/>
      <c r="I4" s="5"/>
      <c r="J4" s="5"/>
      <c r="K4" s="5"/>
      <c r="L4" s="5"/>
      <c r="M4" s="5"/>
      <c r="N4" s="5"/>
    </row>
    <row r="5" spans="1:14" ht="18" x14ac:dyDescent="0.25">
      <c r="A5" s="5"/>
      <c r="B5" s="8" t="s">
        <v>1</v>
      </c>
      <c r="C5" s="8" t="s">
        <v>2</v>
      </c>
      <c r="D5" s="7"/>
      <c r="E5" s="8" t="s">
        <v>1</v>
      </c>
      <c r="F5" s="8" t="s">
        <v>2</v>
      </c>
      <c r="G5" s="5"/>
      <c r="H5" s="5"/>
      <c r="I5" s="5"/>
      <c r="J5" s="5"/>
      <c r="K5" s="5"/>
      <c r="L5" s="5"/>
      <c r="M5" s="5"/>
      <c r="N5" s="5"/>
    </row>
    <row r="6" spans="1:14" ht="18" x14ac:dyDescent="0.25">
      <c r="A6" s="5"/>
      <c r="B6" s="9" t="s">
        <v>3</v>
      </c>
      <c r="C6" s="10">
        <f>COUNTA('Plant Information'!A4:A12)</f>
        <v>0</v>
      </c>
      <c r="D6" s="7"/>
      <c r="E6" s="9" t="s">
        <v>4</v>
      </c>
      <c r="F6" s="11">
        <f>SUM(C7:C9)</f>
        <v>0</v>
      </c>
      <c r="G6" s="5"/>
      <c r="H6" s="5"/>
      <c r="I6" s="5"/>
      <c r="J6" s="5"/>
      <c r="K6" s="5"/>
      <c r="L6" s="5"/>
      <c r="M6" s="5"/>
      <c r="N6" s="5"/>
    </row>
    <row r="7" spans="1:14" ht="18" x14ac:dyDescent="0.25">
      <c r="A7" s="5"/>
      <c r="B7" s="9" t="s">
        <v>5</v>
      </c>
      <c r="C7" s="11">
        <f>SUM('Plant Information'!G4:G12)</f>
        <v>0</v>
      </c>
      <c r="D7" s="7"/>
      <c r="E7" s="9" t="s">
        <v>6</v>
      </c>
      <c r="F7" s="10">
        <f>SUM('Plant Information'!N4:N12)</f>
        <v>0</v>
      </c>
      <c r="G7" s="5"/>
      <c r="H7" s="5"/>
      <c r="I7" s="5"/>
      <c r="J7" s="5"/>
      <c r="K7" s="5"/>
      <c r="L7" s="5"/>
      <c r="M7" s="5"/>
      <c r="N7" s="5"/>
    </row>
    <row r="8" spans="1:14" ht="18" x14ac:dyDescent="0.25">
      <c r="A8" s="5"/>
      <c r="B8" s="9" t="s">
        <v>7</v>
      </c>
      <c r="C8" s="11">
        <f>SUM('Plant Information'!H4:H12)</f>
        <v>0</v>
      </c>
      <c r="D8" s="7"/>
      <c r="E8" s="9" t="s">
        <v>8</v>
      </c>
      <c r="F8" s="10">
        <f>SUM('Plant Information'!R4:R12)</f>
        <v>0</v>
      </c>
      <c r="G8" s="5"/>
      <c r="H8" s="5"/>
      <c r="I8" s="5"/>
      <c r="J8" s="5"/>
      <c r="K8" s="5"/>
      <c r="L8" s="5"/>
      <c r="M8" s="5"/>
      <c r="N8" s="5"/>
    </row>
    <row r="9" spans="1:14" ht="18" x14ac:dyDescent="0.25">
      <c r="A9" s="5"/>
      <c r="B9" s="9" t="s">
        <v>9</v>
      </c>
      <c r="C9" s="11">
        <f>SUM('Plant Information'!I4:I12)</f>
        <v>0</v>
      </c>
      <c r="D9" s="7"/>
      <c r="E9" s="9" t="s">
        <v>10</v>
      </c>
      <c r="F9" s="10">
        <f>SUM(F7:F8)</f>
        <v>0</v>
      </c>
      <c r="G9" s="5"/>
      <c r="H9" s="5"/>
      <c r="I9" s="5"/>
      <c r="J9" s="5"/>
      <c r="K9" s="5"/>
      <c r="L9" s="5"/>
      <c r="M9" s="5"/>
      <c r="N9" s="5"/>
    </row>
    <row r="10" spans="1:14" ht="18.75" x14ac:dyDescent="0.3">
      <c r="A10" s="5"/>
      <c r="B10" s="9" t="s">
        <v>11</v>
      </c>
      <c r="C10" s="10">
        <f>SUM('Plant Information'!S4:S12)</f>
        <v>0</v>
      </c>
      <c r="D10" s="6"/>
      <c r="E10" s="9" t="s">
        <v>12</v>
      </c>
      <c r="F10" s="10">
        <f>SUMIF(Equipment[Offset/ Digital],"Digital",Equipment[Annual Output Hours])</f>
        <v>0</v>
      </c>
      <c r="G10" s="5"/>
      <c r="H10" s="5"/>
      <c r="I10" s="5"/>
      <c r="J10" s="5"/>
      <c r="K10" s="5"/>
      <c r="L10" s="5"/>
      <c r="M10" s="5"/>
      <c r="N10" s="5"/>
    </row>
    <row r="11" spans="1:14" ht="18.75" x14ac:dyDescent="0.3">
      <c r="A11" s="5"/>
      <c r="B11" s="9" t="s">
        <v>13</v>
      </c>
      <c r="C11" s="10">
        <f>SUM('Plant Information'!T4:T12)</f>
        <v>0</v>
      </c>
      <c r="D11" s="6"/>
      <c r="E11" s="9" t="s">
        <v>14</v>
      </c>
      <c r="F11" s="10">
        <f>SUMIF(Equipment[Offset/ Digital],"Offset",Equipment[Annual Output Hours])</f>
        <v>0</v>
      </c>
      <c r="G11" s="5"/>
      <c r="H11" s="5"/>
      <c r="I11" s="5"/>
      <c r="J11" s="5"/>
      <c r="K11" s="5"/>
      <c r="L11" s="5"/>
      <c r="M11" s="5"/>
      <c r="N11" s="5"/>
    </row>
    <row r="12" spans="1:14" ht="18.75" x14ac:dyDescent="0.3">
      <c r="A12" s="5"/>
      <c r="B12" s="9" t="s">
        <v>15</v>
      </c>
      <c r="C12" s="10">
        <f>SUM('Plant Information'!W4:W12)</f>
        <v>0</v>
      </c>
      <c r="D12" s="6"/>
      <c r="E12" s="9" t="s">
        <v>16</v>
      </c>
      <c r="F12" s="10">
        <f>SUM(WideFormat[Annual Output Hours])</f>
        <v>0</v>
      </c>
      <c r="G12" s="5"/>
      <c r="H12" s="5"/>
      <c r="I12" s="5"/>
      <c r="J12" s="5"/>
      <c r="K12" s="5"/>
      <c r="L12" s="5"/>
      <c r="M12" s="5"/>
      <c r="N12" s="5"/>
    </row>
    <row r="13" spans="1:14" ht="18.75" x14ac:dyDescent="0.3">
      <c r="A13" s="5"/>
      <c r="B13" s="9" t="s">
        <v>17</v>
      </c>
      <c r="C13" s="10">
        <f>SUM('Plant Information'!Y4:Y12)</f>
        <v>0</v>
      </c>
      <c r="D13" s="6"/>
      <c r="E13" s="9" t="s">
        <v>18</v>
      </c>
      <c r="F13" s="10">
        <f>SUM(BinderyFinishing[Annual Output Hours])</f>
        <v>0</v>
      </c>
      <c r="G13" s="5"/>
      <c r="H13" s="5"/>
      <c r="I13" s="5"/>
      <c r="J13" s="5"/>
      <c r="K13" s="5"/>
      <c r="L13" s="5"/>
      <c r="M13" s="5"/>
      <c r="N13" s="5"/>
    </row>
    <row r="14" spans="1:14" ht="18.75" x14ac:dyDescent="0.3">
      <c r="A14" s="5"/>
      <c r="B14" s="9" t="s">
        <v>19</v>
      </c>
      <c r="C14" s="10">
        <f>SUM(C10:C13)</f>
        <v>0</v>
      </c>
      <c r="D14" s="6"/>
      <c r="E14" s="9" t="s">
        <v>20</v>
      </c>
      <c r="F14" s="10">
        <f>SUM(F10:F13)</f>
        <v>0</v>
      </c>
      <c r="G14" s="5"/>
      <c r="H14" s="5"/>
      <c r="I14" s="5"/>
      <c r="J14" s="5"/>
      <c r="K14" s="5"/>
      <c r="L14" s="5"/>
      <c r="M14" s="5"/>
      <c r="N14" s="5"/>
    </row>
    <row r="15" spans="1:14" x14ac:dyDescent="0.25">
      <c r="A15" s="5"/>
      <c r="B15" s="5"/>
      <c r="C15" s="5"/>
      <c r="D15" s="5"/>
      <c r="E15" s="5"/>
      <c r="F15" s="5"/>
      <c r="G15" s="5"/>
      <c r="H15" s="5"/>
      <c r="I15" s="5"/>
      <c r="J15" s="5"/>
      <c r="K15" s="5"/>
      <c r="L15" s="5"/>
      <c r="M15" s="5"/>
      <c r="N15" s="5"/>
    </row>
    <row r="16" spans="1:14" x14ac:dyDescent="0.25">
      <c r="A16" s="5"/>
      <c r="B16" s="5"/>
      <c r="C16" s="5"/>
      <c r="D16" s="5"/>
      <c r="E16" s="5"/>
      <c r="F16" s="5"/>
      <c r="G16" s="5"/>
      <c r="H16" s="5"/>
      <c r="I16" s="5"/>
      <c r="J16" s="5"/>
      <c r="K16" s="5"/>
      <c r="L16" s="5"/>
      <c r="M16" s="5"/>
      <c r="N16" s="5"/>
    </row>
    <row r="17" spans="1:14" ht="16.5" x14ac:dyDescent="0.3">
      <c r="A17" s="5"/>
      <c r="B17" s="6" t="s">
        <v>21</v>
      </c>
      <c r="C17" s="5"/>
      <c r="D17" s="5"/>
      <c r="E17" s="5"/>
      <c r="F17" s="5"/>
      <c r="G17" s="5"/>
      <c r="H17" s="5"/>
      <c r="I17" s="5"/>
      <c r="J17" s="5"/>
      <c r="K17" s="5"/>
      <c r="L17" s="5"/>
      <c r="M17" s="5"/>
      <c r="N17" s="5"/>
    </row>
    <row r="18" spans="1:14" ht="16.5" x14ac:dyDescent="0.3">
      <c r="A18" s="5"/>
      <c r="B18" s="6" t="s">
        <v>144</v>
      </c>
      <c r="C18" s="5"/>
      <c r="D18" s="5"/>
      <c r="E18" s="5"/>
      <c r="F18" s="5"/>
      <c r="G18" s="5"/>
      <c r="H18" s="5"/>
      <c r="I18" s="5"/>
      <c r="J18" s="5"/>
      <c r="K18" s="5"/>
      <c r="L18" s="5"/>
      <c r="M18" s="5"/>
      <c r="N18" s="5"/>
    </row>
    <row r="19" spans="1:14" ht="16.5" x14ac:dyDescent="0.3">
      <c r="A19" s="5"/>
      <c r="B19" s="6"/>
      <c r="C19" s="5"/>
      <c r="D19" s="5"/>
      <c r="E19" s="5"/>
      <c r="F19" s="5"/>
      <c r="G19" s="5"/>
      <c r="H19" s="5"/>
      <c r="I19" s="5"/>
      <c r="J19" s="5"/>
      <c r="K19" s="5"/>
      <c r="L19" s="5"/>
      <c r="M19" s="5"/>
      <c r="N19" s="5"/>
    </row>
    <row r="20" spans="1:14" ht="16.5" x14ac:dyDescent="0.3">
      <c r="A20" s="5"/>
      <c r="B20" s="6"/>
      <c r="C20" s="5"/>
      <c r="D20" s="5"/>
      <c r="E20" s="5"/>
      <c r="F20" s="5"/>
      <c r="G20" s="5"/>
      <c r="H20" s="5"/>
      <c r="I20" s="5"/>
      <c r="J20" s="5"/>
      <c r="K20" s="5"/>
      <c r="L20" s="5"/>
      <c r="M20" s="5"/>
      <c r="N20" s="5"/>
    </row>
    <row r="21" spans="1:14" ht="16.5" x14ac:dyDescent="0.3">
      <c r="A21" s="5"/>
      <c r="B21" s="6" t="s">
        <v>22</v>
      </c>
      <c r="C21" s="5"/>
      <c r="D21" s="5"/>
      <c r="E21" s="5"/>
      <c r="F21" s="5"/>
      <c r="G21" s="5"/>
      <c r="H21" s="5"/>
      <c r="I21" s="5"/>
      <c r="J21" s="5"/>
      <c r="K21" s="5"/>
      <c r="L21" s="5"/>
      <c r="M21" s="5"/>
      <c r="N21" s="5"/>
    </row>
    <row r="22" spans="1:14" ht="16.5" x14ac:dyDescent="0.3">
      <c r="A22" s="5"/>
      <c r="B22" s="6" t="s">
        <v>23</v>
      </c>
      <c r="C22" s="5"/>
      <c r="D22" s="5"/>
      <c r="E22" s="5"/>
      <c r="F22" s="5"/>
      <c r="G22" s="5"/>
      <c r="H22" s="5"/>
      <c r="I22" s="5"/>
      <c r="J22" s="5"/>
      <c r="K22" s="5"/>
      <c r="L22" s="5"/>
      <c r="M22" s="5"/>
      <c r="N22" s="5"/>
    </row>
    <row r="23" spans="1:14" ht="16.5" x14ac:dyDescent="0.3">
      <c r="A23" s="5"/>
      <c r="B23" s="6" t="s">
        <v>143</v>
      </c>
      <c r="C23" s="5"/>
      <c r="D23" s="5"/>
      <c r="E23" s="5"/>
      <c r="F23" s="5"/>
      <c r="G23" s="5"/>
      <c r="H23" s="5"/>
      <c r="I23" s="5"/>
      <c r="J23" s="5"/>
      <c r="K23" s="5"/>
      <c r="L23" s="5"/>
      <c r="M23" s="5"/>
      <c r="N23" s="5"/>
    </row>
    <row r="24" spans="1:14" x14ac:dyDescent="0.25">
      <c r="A24" s="5"/>
      <c r="B24" s="5"/>
      <c r="C24" s="5"/>
      <c r="D24" s="5"/>
      <c r="E24" s="5"/>
      <c r="F24" s="5"/>
      <c r="G24" s="5"/>
      <c r="H24" s="5"/>
      <c r="I24" s="5"/>
      <c r="J24" s="5"/>
      <c r="K24" s="5"/>
      <c r="L24" s="5"/>
      <c r="M24" s="5"/>
      <c r="N24" s="5"/>
    </row>
    <row r="25" spans="1:14" x14ac:dyDescent="0.25">
      <c r="A25" s="5"/>
      <c r="B25" s="5"/>
      <c r="C25" s="5"/>
      <c r="D25" s="5"/>
      <c r="E25" s="5"/>
      <c r="F25" s="5"/>
      <c r="G25" s="5"/>
      <c r="H25" s="5"/>
      <c r="I25" s="5"/>
      <c r="J25" s="5"/>
      <c r="K25" s="5"/>
      <c r="L25" s="5"/>
      <c r="M25" s="5"/>
      <c r="N25" s="5"/>
    </row>
  </sheetData>
  <sheetProtection algorithmName="SHA-512" hashValue="w7jbUODgnY1BeT1eEgCbMRF42ImiyMhSp77lebBmSWgWYMBPXUSa6Rus23B7OYk/83S1+STzL35Qj2X3qqkJ2w==" saltValue="2iHkSRqWpHkcLV0MQgpAhA==" spinCount="100000" sheet="1" formatCells="0" formatColumns="0" formatRows="0"/>
  <mergeCells count="2">
    <mergeCell ref="B2:F2"/>
    <mergeCell ref="B3:F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5B109-A594-487B-8392-08EBB7AF736B}">
  <dimension ref="A1:Y47"/>
  <sheetViews>
    <sheetView zoomScaleNormal="100" workbookViewId="0">
      <selection activeCell="C47" sqref="C47"/>
    </sheetView>
  </sheetViews>
  <sheetFormatPr defaultRowHeight="15" x14ac:dyDescent="0.25"/>
  <cols>
    <col min="1" max="1" width="25.5703125" customWidth="1"/>
    <col min="2" max="2" width="29" customWidth="1"/>
    <col min="3" max="3" width="17.28515625" customWidth="1"/>
    <col min="4" max="6" width="12" customWidth="1"/>
    <col min="7" max="7" width="7.5703125" customWidth="1"/>
    <col min="8" max="8" width="7" customWidth="1"/>
    <col min="9" max="9" width="7.140625" customWidth="1"/>
    <col min="10" max="10" width="8" customWidth="1"/>
    <col min="11" max="13" width="10.28515625" customWidth="1"/>
    <col min="14" max="14" width="12.7109375" customWidth="1"/>
    <col min="15" max="17" width="10.28515625" customWidth="1"/>
    <col min="18" max="18" width="12.7109375" customWidth="1"/>
    <col min="19" max="19" width="11.5703125" customWidth="1"/>
    <col min="20" max="20" width="10.5703125" customWidth="1"/>
    <col min="21" max="21" width="12.7109375" customWidth="1"/>
    <col min="22" max="23" width="14.28515625" customWidth="1"/>
    <col min="24" max="24" width="11.140625" customWidth="1"/>
    <col min="25" max="25" width="12.42578125" customWidth="1"/>
    <col min="26" max="26" width="9.140625" customWidth="1"/>
  </cols>
  <sheetData>
    <row r="1" spans="1:25" ht="24" customHeight="1" x14ac:dyDescent="0.25">
      <c r="A1" s="82" t="s">
        <v>145</v>
      </c>
      <c r="B1" s="83"/>
      <c r="C1" s="83"/>
      <c r="D1" s="83"/>
      <c r="E1" s="83"/>
      <c r="F1" s="83"/>
      <c r="G1" s="83"/>
      <c r="H1" s="83"/>
      <c r="I1" s="83"/>
      <c r="J1" s="83"/>
      <c r="K1" s="83"/>
      <c r="L1" s="83"/>
      <c r="M1" s="83"/>
      <c r="N1" s="83"/>
      <c r="O1" s="83"/>
      <c r="P1" s="83"/>
      <c r="Q1" s="83"/>
      <c r="R1" s="83"/>
      <c r="S1" s="83"/>
      <c r="T1" s="83"/>
      <c r="U1" s="83"/>
      <c r="V1" s="83"/>
      <c r="W1" s="83"/>
      <c r="X1" s="83"/>
      <c r="Y1" s="84"/>
    </row>
    <row r="2" spans="1:25" ht="15.75" thickBot="1" x14ac:dyDescent="0.3">
      <c r="A2" s="85" t="s">
        <v>24</v>
      </c>
      <c r="B2" s="86"/>
      <c r="C2" s="86"/>
      <c r="D2" s="86"/>
      <c r="E2" s="86"/>
      <c r="F2" s="86"/>
      <c r="G2" s="85" t="s">
        <v>25</v>
      </c>
      <c r="H2" s="86"/>
      <c r="I2" s="86"/>
      <c r="J2" s="87"/>
      <c r="K2" s="85" t="s">
        <v>26</v>
      </c>
      <c r="L2" s="86"/>
      <c r="M2" s="86"/>
      <c r="N2" s="86"/>
      <c r="O2" s="86"/>
      <c r="P2" s="86"/>
      <c r="Q2" s="86"/>
      <c r="R2" s="86"/>
      <c r="S2" s="86"/>
      <c r="T2" s="86"/>
      <c r="U2" s="86"/>
      <c r="V2" s="86"/>
      <c r="W2" s="86"/>
      <c r="X2" s="86"/>
      <c r="Y2" s="87"/>
    </row>
    <row r="3" spans="1:25" ht="42.75" x14ac:dyDescent="0.25">
      <c r="A3" s="12" t="s">
        <v>27</v>
      </c>
      <c r="B3" s="12" t="s">
        <v>28</v>
      </c>
      <c r="C3" s="12" t="s">
        <v>29</v>
      </c>
      <c r="D3" s="12" t="s">
        <v>30</v>
      </c>
      <c r="E3" s="12" t="s">
        <v>31</v>
      </c>
      <c r="F3" s="12" t="s">
        <v>32</v>
      </c>
      <c r="G3" s="12" t="s">
        <v>33</v>
      </c>
      <c r="H3" s="12" t="s">
        <v>34</v>
      </c>
      <c r="I3" s="12" t="s">
        <v>35</v>
      </c>
      <c r="J3" s="12" t="s">
        <v>4</v>
      </c>
      <c r="K3" s="12" t="s">
        <v>36</v>
      </c>
      <c r="L3" s="12" t="s">
        <v>37</v>
      </c>
      <c r="M3" s="12" t="s">
        <v>38</v>
      </c>
      <c r="N3" s="12" t="s">
        <v>6</v>
      </c>
      <c r="O3" s="12" t="s">
        <v>39</v>
      </c>
      <c r="P3" s="12" t="s">
        <v>40</v>
      </c>
      <c r="Q3" s="12" t="s">
        <v>41</v>
      </c>
      <c r="R3" s="12" t="s">
        <v>8</v>
      </c>
      <c r="S3" s="12" t="s">
        <v>42</v>
      </c>
      <c r="T3" s="12" t="s">
        <v>43</v>
      </c>
      <c r="U3" s="12" t="s">
        <v>20</v>
      </c>
      <c r="V3" s="12" t="s">
        <v>10</v>
      </c>
      <c r="W3" s="12" t="s">
        <v>44</v>
      </c>
      <c r="X3" s="12" t="s">
        <v>45</v>
      </c>
      <c r="Y3" s="13" t="s">
        <v>46</v>
      </c>
    </row>
    <row r="4" spans="1:25" x14ac:dyDescent="0.25">
      <c r="A4" s="14"/>
      <c r="B4" s="14"/>
      <c r="C4" s="14"/>
      <c r="D4" s="14"/>
      <c r="E4" s="15"/>
      <c r="F4" s="14"/>
      <c r="G4" s="16">
        <f>SUM(Personnel!A$8:A$12)</f>
        <v>0</v>
      </c>
      <c r="H4" s="16">
        <f>SUM(Personnel!A15:A19)</f>
        <v>0</v>
      </c>
      <c r="I4" s="16">
        <f>SUM(Personnel!A22:A26)</f>
        <v>0</v>
      </c>
      <c r="J4" s="18">
        <f>SUM(G4:I4)</f>
        <v>0</v>
      </c>
      <c r="K4" s="17">
        <f>COUNTIFS(Equipment[[Offset/ Digital]:[Offset/ Digital]], "Digital",Equipment[[Rollfed/ Sheetfed]:[Rollfed/ Sheetfed]],"Sheetfed",Equipment[[Location]:[Location]],'Plant Information'!$A$4)</f>
        <v>0</v>
      </c>
      <c r="L4" s="17">
        <f>COUNTIFS(Equipment[[Offset/ Digital]:[Offset/ Digital]], "Digital",Equipment[[Rollfed/ Sheetfed]:[Rollfed/ Sheetfed]],"Rollfed",Equipment[[Location]:[Location]],'Plant Information'!$A4)</f>
        <v>0</v>
      </c>
      <c r="M4" s="17">
        <f>COUNTIFS(Equipment[[Offset/ Digital]:[Offset/ Digital]], "Digital",Equipment[[Rollfed/ Sheetfed]:[Rollfed/ Sheetfed]],"Sheetfed/Rollfed",Equipment[[Location]:[Location]],'Plant Information'!$A4)</f>
        <v>0</v>
      </c>
      <c r="N4" s="17">
        <f>SUMIFS(Equipment[[Total 2026 Imp.]:[Total 2026 Imp.]],Equipment[[Location]:[Location]],'Plant Information'!$A4, Equipment[[Offset/ Digital]:[Offset/ Digital]], "Digital")</f>
        <v>0</v>
      </c>
      <c r="O4" s="17">
        <f>COUNTIFS(Equipment[[Offset/ Digital]:[Offset/ Digital]], "Offset",Equipment[[Rollfed/ Sheetfed]:[Rollfed/ Sheetfed]],"Sheetfed",Equipment[[Location]:[Location]],'Plant Information'!$A$4)</f>
        <v>0</v>
      </c>
      <c r="P4" s="17">
        <f>COUNTIFS(Equipment[[Offset/ Digital]:[Offset/ Digital]], "Offset",Equipment[[Rollfed/ Sheetfed]:[Rollfed/ Sheetfed]],"Rollfed",Equipment[[Location]:[Location]],'Plant Information'!$A4)</f>
        <v>0</v>
      </c>
      <c r="Q4" s="17">
        <f>COUNTIFS(Equipment[[Offset/ Digital]:[Offset/ Digital]], "Offset",Equipment[[Rollfed/ Sheetfed]:[Rollfed/ Sheetfed]],"Sheetfed/Rollfed",Equipment[[Location]:[Location]],'Plant Information'!$A4)</f>
        <v>0</v>
      </c>
      <c r="R4" s="17">
        <f>SUMIFS(Equipment[[Total 2026 Imp.]:[Total 2026 Imp.]],Equipment[[Location]:[Location]],'Plant Information'!$A4, Equipment[[Offset/ Digital]:[Offset/ Digital]], "Offset")</f>
        <v>0</v>
      </c>
      <c r="S4" s="17">
        <f>SUM('Plant Information'!$K4:$M4)</f>
        <v>0</v>
      </c>
      <c r="T4" s="17">
        <f>SUM('Plant Information'!$O4:$Q4)</f>
        <v>0</v>
      </c>
      <c r="U4" s="17">
        <f>SUMIF(Equipment[Location],'Plant Information'!$A4,Equipment[Annual Output Hours])</f>
        <v>0</v>
      </c>
      <c r="V4" s="19">
        <f t="shared" ref="V4:V12" si="0">SUM(R4,N4)</f>
        <v>0</v>
      </c>
      <c r="W4" s="17">
        <f>COUNTIF(WideFormat[Location],'Plant Information'!$A4)</f>
        <v>0</v>
      </c>
      <c r="X4" s="17">
        <f>SUM(S4,T4,W4)</f>
        <v>0</v>
      </c>
      <c r="Y4" s="20">
        <f>COUNTIF(BinderyFinishing[Location],'Plant Information'!$A4)</f>
        <v>0</v>
      </c>
    </row>
    <row r="5" spans="1:25" x14ac:dyDescent="0.25">
      <c r="A5" s="14"/>
      <c r="B5" s="14"/>
      <c r="C5" s="14"/>
      <c r="D5" s="14"/>
      <c r="E5" s="14"/>
      <c r="F5" s="14"/>
      <c r="G5" s="16">
        <f>SUM(Personnel!D8:D12)</f>
        <v>0</v>
      </c>
      <c r="H5" s="16">
        <f>SUM(Personnel!D15:D19)</f>
        <v>0</v>
      </c>
      <c r="I5" s="16">
        <f>SUM(Personnel!D22:D26)</f>
        <v>0</v>
      </c>
      <c r="J5" s="18">
        <f t="shared" ref="J5:J12" si="1">SUM(G5:I5)</f>
        <v>0</v>
      </c>
      <c r="K5" s="17">
        <f>COUNTIFS(Equipment[[Offset/ Digital]:[Offset/ Digital]], "Digital",Equipment[[Rollfed/ Sheetfed]:[Rollfed/ Sheetfed]],"Sheetfed",Equipment[[Location]:[Location]],'Plant Information'!$A$5)</f>
        <v>0</v>
      </c>
      <c r="L5" s="17">
        <f>COUNTIFS(Equipment[[Offset/ Digital]:[Offset/ Digital]], "Digital",Equipment[[Rollfed/ Sheetfed]:[Rollfed/ Sheetfed]],"Rollfed",Equipment[[Location]:[Location]],'Plant Information'!$A5)</f>
        <v>0</v>
      </c>
      <c r="M5" s="17">
        <f>COUNTIFS(Equipment[[Offset/ Digital]:[Offset/ Digital]], "Digital",Equipment[[Rollfed/ Sheetfed]:[Rollfed/ Sheetfed]],"Sheetfed/Rollfed",Equipment[[Location]:[Location]],'Plant Information'!$A5)</f>
        <v>0</v>
      </c>
      <c r="N5" s="17">
        <f>SUMIFS(Equipment[[Total 2026 Imp.]:[Total 2026 Imp.]],Equipment[[Location]:[Location]],'Plant Information'!$A5, Equipment[[Offset/ Digital]:[Offset/ Digital]], "Digital")</f>
        <v>0</v>
      </c>
      <c r="O5" s="17">
        <f>COUNTIFS(Equipment[[Offset/ Digital]:[Offset/ Digital]], "Offset",Equipment[[Rollfed/ Sheetfed]:[Rollfed/ Sheetfed]],"Sheetfed",Equipment[[Location]:[Location]],'Plant Information'!$A$5)</f>
        <v>0</v>
      </c>
      <c r="P5" s="17">
        <f>COUNTIFS(Equipment[[Offset/ Digital]:[Offset/ Digital]], "Offset",Equipment[[Rollfed/ Sheetfed]:[Rollfed/ Sheetfed]],"Rollfed",Equipment[[Location]:[Location]],'Plant Information'!$A5)</f>
        <v>0</v>
      </c>
      <c r="Q5" s="17">
        <f>COUNTIFS(Equipment[[Offset/ Digital]:[Offset/ Digital]], "Offset",Equipment[[Rollfed/ Sheetfed]:[Rollfed/ Sheetfed]],"Sheetfed/Rollfed",Equipment[[Location]:[Location]],'Plant Information'!$A5)</f>
        <v>0</v>
      </c>
      <c r="R5" s="17">
        <f>SUMIFS(Equipment[[Total 2026 Imp.]:[Total 2026 Imp.]],Equipment[[Location]:[Location]],'Plant Information'!$A5, Equipment[[Offset/ Digital]:[Offset/ Digital]], "Offset")</f>
        <v>0</v>
      </c>
      <c r="S5" s="17">
        <f>SUM('Plant Information'!$K5:$M5)</f>
        <v>0</v>
      </c>
      <c r="T5" s="17">
        <f>SUM('Plant Information'!$O5:$P5)</f>
        <v>0</v>
      </c>
      <c r="U5" s="17">
        <f>SUMIF(Equipment[Location],'Plant Information'!$A5,Equipment[Annual Output Hours])</f>
        <v>0</v>
      </c>
      <c r="V5" s="19">
        <f t="shared" si="0"/>
        <v>0</v>
      </c>
      <c r="W5" s="17">
        <f>COUNTIF(WideFormat[Location],'Plant Information'!$A5)</f>
        <v>0</v>
      </c>
      <c r="X5" s="17">
        <f t="shared" ref="X5:X12" si="2">SUM(S5,T5,W5)</f>
        <v>0</v>
      </c>
      <c r="Y5" s="20">
        <f>COUNTIF(BinderyFinishing[Location],'Plant Information'!$A5)</f>
        <v>0</v>
      </c>
    </row>
    <row r="6" spans="1:25" x14ac:dyDescent="0.25">
      <c r="A6" s="14"/>
      <c r="B6" s="14"/>
      <c r="C6" s="14"/>
      <c r="D6" s="14"/>
      <c r="E6" s="14"/>
      <c r="F6" s="14"/>
      <c r="G6" s="16">
        <f>SUM(Personnel!G8:G12)</f>
        <v>0</v>
      </c>
      <c r="H6" s="16">
        <f>SUM(Personnel!G15:G19)</f>
        <v>0</v>
      </c>
      <c r="I6" s="16">
        <f>SUM(Personnel!G22:G26)</f>
        <v>0</v>
      </c>
      <c r="J6" s="18">
        <f t="shared" si="1"/>
        <v>0</v>
      </c>
      <c r="K6" s="17">
        <f>COUNTIFS(Equipment[[Offset/ Digital]:[Offset/ Digital]], "Digital",Equipment[[Rollfed/ Sheetfed]:[Rollfed/ Sheetfed]],"Sheetfed",Equipment[[Location]:[Location]],'Plant Information'!$A$6)</f>
        <v>0</v>
      </c>
      <c r="L6" s="17">
        <f>COUNTIFS(Equipment[[Offset/ Digital]:[Offset/ Digital]], "Digital",Equipment[[Rollfed/ Sheetfed]:[Rollfed/ Sheetfed]],"Rollfed",Equipment[[Location]:[Location]],'Plant Information'!$A6)</f>
        <v>0</v>
      </c>
      <c r="M6" s="17">
        <f>COUNTIFS(Equipment[[Offset/ Digital]:[Offset/ Digital]], "Digital",Equipment[[Rollfed/ Sheetfed]:[Rollfed/ Sheetfed]],"Sheetfed/Rollfed",Equipment[[Location]:[Location]],'Plant Information'!$A6)</f>
        <v>0</v>
      </c>
      <c r="N6" s="17">
        <f>SUMIFS(Equipment[[Total 2026 Imp.]:[Total 2026 Imp.]],Equipment[[Location]:[Location]],'Plant Information'!$A6, Equipment[[Offset/ Digital]:[Offset/ Digital]], "Digital")</f>
        <v>0</v>
      </c>
      <c r="O6" s="17">
        <f>COUNTIFS(Equipment[[Offset/ Digital]:[Offset/ Digital]], "Offset",Equipment[[Rollfed/ Sheetfed]:[Rollfed/ Sheetfed]],"Sheetfed",Equipment[[Location]:[Location]],'Plant Information'!$A$6)</f>
        <v>0</v>
      </c>
      <c r="P6" s="17">
        <f>COUNTIFS(Equipment[[Offset/ Digital]:[Offset/ Digital]], "Offset",Equipment[[Rollfed/ Sheetfed]:[Rollfed/ Sheetfed]],"Rollfed",Equipment[[Location]:[Location]],'Plant Information'!$A6)</f>
        <v>0</v>
      </c>
      <c r="Q6" s="17">
        <f>COUNTIFS(Equipment[[Offset/ Digital]:[Offset/ Digital]], "Offset",Equipment[[Rollfed/ Sheetfed]:[Rollfed/ Sheetfed]],"Sheetfed/Rollfed",Equipment[[Location]:[Location]],'Plant Information'!$A6)</f>
        <v>0</v>
      </c>
      <c r="R6" s="17">
        <f>SUMIFS(Equipment[[Total 2026 Imp.]:[Total 2026 Imp.]],Equipment[[Location]:[Location]],'Plant Information'!$A6, Equipment[[Offset/ Digital]:[Offset/ Digital]], "Offset")</f>
        <v>0</v>
      </c>
      <c r="S6" s="17">
        <f>SUM('Plant Information'!$K6:$M6)</f>
        <v>0</v>
      </c>
      <c r="T6" s="17">
        <f>SUM('Plant Information'!$O6:$P6)</f>
        <v>0</v>
      </c>
      <c r="U6" s="17">
        <f>SUMIF(Equipment[Location],'Plant Information'!$A6,Equipment[Annual Output Hours])</f>
        <v>0</v>
      </c>
      <c r="V6" s="19">
        <f t="shared" si="0"/>
        <v>0</v>
      </c>
      <c r="W6" s="17">
        <f>COUNTIF(WideFormat[Location],'Plant Information'!$A6)</f>
        <v>0</v>
      </c>
      <c r="X6" s="17">
        <f t="shared" si="2"/>
        <v>0</v>
      </c>
      <c r="Y6" s="20">
        <f>COUNTIF(BinderyFinishing[Location],'Plant Information'!$A6)</f>
        <v>0</v>
      </c>
    </row>
    <row r="7" spans="1:25" x14ac:dyDescent="0.25">
      <c r="A7" s="14"/>
      <c r="B7" s="14"/>
      <c r="C7" s="14"/>
      <c r="D7" s="14"/>
      <c r="E7" s="14"/>
      <c r="F7" s="14"/>
      <c r="G7" s="16">
        <f>SUM(Personnel!A$34:A$38)</f>
        <v>0</v>
      </c>
      <c r="H7" s="16">
        <f>SUM(Personnel!A$41:A$45)</f>
        <v>0</v>
      </c>
      <c r="I7" s="16">
        <f>SUM(Personnel!A$48:A$52)</f>
        <v>0</v>
      </c>
      <c r="J7" s="18">
        <f t="shared" si="1"/>
        <v>0</v>
      </c>
      <c r="K7" s="17">
        <f>COUNTIFS(Equipment[[Offset/ Digital]:[Offset/ Digital]], "Digital",Equipment[[Rollfed/ Sheetfed]:[Rollfed/ Sheetfed]],"Sheetfed",Equipment[[Location]:[Location]],'Plant Information'!$A$7)</f>
        <v>0</v>
      </c>
      <c r="L7" s="17">
        <f>COUNTIFS(Equipment[[Offset/ Digital]:[Offset/ Digital]], "Digital",Equipment[[Rollfed/ Sheetfed]:[Rollfed/ Sheetfed]],"Rollfed",Equipment[[Location]:[Location]],'Plant Information'!$A7)</f>
        <v>0</v>
      </c>
      <c r="M7" s="17">
        <f>COUNTIFS(Equipment[[Offset/ Digital]:[Offset/ Digital]], "Digital",Equipment[[Rollfed/ Sheetfed]:[Rollfed/ Sheetfed]],"Sheetfed/Rollfed",Equipment[[Location]:[Location]],'Plant Information'!$A7)</f>
        <v>0</v>
      </c>
      <c r="N7" s="17">
        <f>SUMIFS(Equipment[[Total 2026 Imp.]:[Total 2026 Imp.]],Equipment[[Location]:[Location]],'Plant Information'!$A7, Equipment[[Offset/ Digital]:[Offset/ Digital]], "Digital")</f>
        <v>0</v>
      </c>
      <c r="O7" s="17">
        <f>COUNTIFS(Equipment[[Offset/ Digital]:[Offset/ Digital]], "Offset",Equipment[[Rollfed/ Sheetfed]:[Rollfed/ Sheetfed]],"Sheetfed",Equipment[[Location]:[Location]],'Plant Information'!$A$7)</f>
        <v>0</v>
      </c>
      <c r="P7" s="17">
        <f>COUNTIFS(Equipment[[Offset/ Digital]:[Offset/ Digital]], "Offset",Equipment[[Rollfed/ Sheetfed]:[Rollfed/ Sheetfed]],"Rollfed",Equipment[[Location]:[Location]],'Plant Information'!$A7)</f>
        <v>0</v>
      </c>
      <c r="Q7" s="17">
        <f>COUNTIFS(Equipment[[Offset/ Digital]:[Offset/ Digital]], "Offset",Equipment[[Rollfed/ Sheetfed]:[Rollfed/ Sheetfed]],"Sheetfed/Rollfed",Equipment[[Location]:[Location]],'Plant Information'!$A7)</f>
        <v>0</v>
      </c>
      <c r="R7" s="17">
        <f>SUMIFS(Equipment[[Total 2026 Imp.]:[Total 2026 Imp.]],Equipment[[Location]:[Location]],'Plant Information'!$A7, Equipment[[Offset/ Digital]:[Offset/ Digital]], "Offset")</f>
        <v>0</v>
      </c>
      <c r="S7" s="17">
        <f>SUM('Plant Information'!$K7:$M7)</f>
        <v>0</v>
      </c>
      <c r="T7" s="17">
        <f>SUM('Plant Information'!$O7:$P7)</f>
        <v>0</v>
      </c>
      <c r="U7" s="17">
        <f>SUMIF(Equipment[Location],'Plant Information'!$A7,Equipment[Annual Output Hours])</f>
        <v>0</v>
      </c>
      <c r="V7" s="19">
        <f t="shared" si="0"/>
        <v>0</v>
      </c>
      <c r="W7" s="17">
        <f>COUNTIF(WideFormat[Location],'Plant Information'!$A7)</f>
        <v>0</v>
      </c>
      <c r="X7" s="17">
        <f t="shared" si="2"/>
        <v>0</v>
      </c>
      <c r="Y7" s="20">
        <f>COUNTIF(BinderyFinishing[Location],'Plant Information'!$A7)</f>
        <v>0</v>
      </c>
    </row>
    <row r="8" spans="1:25" ht="16.5" x14ac:dyDescent="0.3">
      <c r="A8" s="21"/>
      <c r="B8" s="22"/>
      <c r="C8" s="22"/>
      <c r="D8" s="22"/>
      <c r="E8" s="22"/>
      <c r="F8" s="22"/>
      <c r="G8" s="16">
        <f>SUM(Personnel!D$34:D$38)</f>
        <v>0</v>
      </c>
      <c r="H8" s="16">
        <f>SUM(Personnel!D$41:D$45)</f>
        <v>0</v>
      </c>
      <c r="I8" s="16">
        <f>SUM(Personnel!D$48:D$52)</f>
        <v>0</v>
      </c>
      <c r="J8" s="18">
        <f t="shared" si="1"/>
        <v>0</v>
      </c>
      <c r="K8" s="17">
        <f>COUNTIFS(Equipment[[Offset/ Digital]:[Offset/ Digital]], "Digital",Equipment[[Rollfed/ Sheetfed]:[Rollfed/ Sheetfed]],"Sheetfed",Equipment[[Location]:[Location]],'Plant Information'!$A$8)</f>
        <v>0</v>
      </c>
      <c r="L8" s="17">
        <f>COUNTIFS(Equipment[[Offset/ Digital]:[Offset/ Digital]], "Digital",Equipment[[Rollfed/ Sheetfed]:[Rollfed/ Sheetfed]],"Rollfed",Equipment[[Location]:[Location]],'Plant Information'!$A8)</f>
        <v>0</v>
      </c>
      <c r="M8" s="17">
        <f>COUNTIFS(Equipment[[Offset/ Digital]:[Offset/ Digital]], "Digital",Equipment[[Rollfed/ Sheetfed]:[Rollfed/ Sheetfed]],"Sheetfed/Rollfed",Equipment[[Location]:[Location]],'Plant Information'!$A8)</f>
        <v>0</v>
      </c>
      <c r="N8" s="17">
        <f>SUMIFS(Equipment[[Total 2026 Imp.]:[Total 2026 Imp.]],Equipment[[Location]:[Location]],'Plant Information'!$A8, Equipment[[Offset/ Digital]:[Offset/ Digital]], "Digital")</f>
        <v>0</v>
      </c>
      <c r="O8" s="17">
        <f>COUNTIFS(Equipment[[Offset/ Digital]:[Offset/ Digital]], "Offset",Equipment[[Rollfed/ Sheetfed]:[Rollfed/ Sheetfed]],"Sheetfed",Equipment[[Location]:[Location]],'Plant Information'!$A$8)</f>
        <v>0</v>
      </c>
      <c r="P8" s="17">
        <f>COUNTIFS(Equipment[[Offset/ Digital]:[Offset/ Digital]], "Offset",Equipment[[Rollfed/ Sheetfed]:[Rollfed/ Sheetfed]],"Rollfed",Equipment[[Location]:[Location]],'Plant Information'!$A8)</f>
        <v>0</v>
      </c>
      <c r="Q8" s="17">
        <f>COUNTIFS(Equipment[[Offset/ Digital]:[Offset/ Digital]], "Offset",Equipment[[Rollfed/ Sheetfed]:[Rollfed/ Sheetfed]],"Sheetfed/Rollfed",Equipment[[Location]:[Location]],'Plant Information'!$A8)</f>
        <v>0</v>
      </c>
      <c r="R8" s="17">
        <f>SUMIFS(Equipment[[Total 2026 Imp.]:[Total 2026 Imp.]],Equipment[[Location]:[Location]],'Plant Information'!$A8, Equipment[[Offset/ Digital]:[Offset/ Digital]], "Offset")</f>
        <v>0</v>
      </c>
      <c r="S8" s="17">
        <f>SUM('Plant Information'!$K8:$M8)</f>
        <v>0</v>
      </c>
      <c r="T8" s="23">
        <f>SUM('Plant Information'!$O8:$P8)</f>
        <v>0</v>
      </c>
      <c r="U8" s="17">
        <f>SUMIF(Equipment[Location],'Plant Information'!$A8,Equipment[Annual Output Hours])</f>
        <v>0</v>
      </c>
      <c r="V8" s="19">
        <f t="shared" si="0"/>
        <v>0</v>
      </c>
      <c r="W8" s="17">
        <f>COUNTIF(WideFormat[Location],'Plant Information'!$A8)</f>
        <v>0</v>
      </c>
      <c r="X8" s="17">
        <f t="shared" si="2"/>
        <v>0</v>
      </c>
      <c r="Y8" s="20">
        <f>COUNTIF(BinderyFinishing[Location],'Plant Information'!$A8)</f>
        <v>0</v>
      </c>
    </row>
    <row r="9" spans="1:25" ht="16.5" x14ac:dyDescent="0.3">
      <c r="A9" s="21"/>
      <c r="B9" s="22"/>
      <c r="C9" s="22"/>
      <c r="D9" s="22"/>
      <c r="E9" s="22"/>
      <c r="F9" s="22"/>
      <c r="G9" s="16">
        <f>SUM(Personnel!G$34:G$38)</f>
        <v>0</v>
      </c>
      <c r="H9" s="16">
        <f>SUM(Personnel!G$41:G$45)</f>
        <v>0</v>
      </c>
      <c r="I9" s="16">
        <f>SUM(Personnel!G$48:G$52)</f>
        <v>0</v>
      </c>
      <c r="J9" s="18">
        <f t="shared" si="1"/>
        <v>0</v>
      </c>
      <c r="K9" s="17">
        <f>COUNTIFS(Equipment[[Offset/ Digital]:[Offset/ Digital]], "Digital",Equipment[[Rollfed/ Sheetfed]:[Rollfed/ Sheetfed]],"Sheetfed",Equipment[[Location]:[Location]],'Plant Information'!$A$9)</f>
        <v>0</v>
      </c>
      <c r="L9" s="17">
        <f>COUNTIFS(Equipment[[Offset/ Digital]:[Offset/ Digital]], "Digital",Equipment[[Rollfed/ Sheetfed]:[Rollfed/ Sheetfed]],"Rollfed",Equipment[[Location]:[Location]],'Plant Information'!$A9)</f>
        <v>0</v>
      </c>
      <c r="M9" s="17">
        <f>COUNTIFS(Equipment[[Offset/ Digital]:[Offset/ Digital]], "Digital",Equipment[[Rollfed/ Sheetfed]:[Rollfed/ Sheetfed]],"Sheetfed/Rollfed",Equipment[[Location]:[Location]],'Plant Information'!$A9)</f>
        <v>0</v>
      </c>
      <c r="N9" s="17">
        <f>SUMIFS(Equipment[[Total 2026 Imp.]:[Total 2026 Imp.]],Equipment[[Location]:[Location]],'Plant Information'!$A9, Equipment[[Offset/ Digital]:[Offset/ Digital]], "Digital")</f>
        <v>0</v>
      </c>
      <c r="O9" s="17">
        <f>COUNTIFS(Equipment[[Offset/ Digital]:[Offset/ Digital]], "Offset",Equipment[[Rollfed/ Sheetfed]:[Rollfed/ Sheetfed]],"Sheetfed",Equipment[[Location]:[Location]],'Plant Information'!$A$9)</f>
        <v>0</v>
      </c>
      <c r="P9" s="17">
        <f>COUNTIFS(Equipment[[Offset/ Digital]:[Offset/ Digital]], "Offset",Equipment[[Rollfed/ Sheetfed]:[Rollfed/ Sheetfed]],"Rollfed",Equipment[[Location]:[Location]],'Plant Information'!$A9)</f>
        <v>0</v>
      </c>
      <c r="Q9" s="17">
        <f>COUNTIFS(Equipment[[Offset/ Digital]:[Offset/ Digital]], "Offset",Equipment[[Rollfed/ Sheetfed]:[Rollfed/ Sheetfed]],"Sheetfed/Rollfed",Equipment[[Location]:[Location]],'Plant Information'!$A9)</f>
        <v>0</v>
      </c>
      <c r="R9" s="17">
        <f>SUMIFS(Equipment[[Total 2026 Imp.]:[Total 2026 Imp.]],Equipment[[Location]:[Location]],'Plant Information'!$A9, Equipment[[Offset/ Digital]:[Offset/ Digital]], "Offset")</f>
        <v>0</v>
      </c>
      <c r="S9" s="17">
        <f>SUM('Plant Information'!$K9:$M9)</f>
        <v>0</v>
      </c>
      <c r="T9" s="23">
        <f>SUM('Plant Information'!$O9:$P9)</f>
        <v>0</v>
      </c>
      <c r="U9" s="17">
        <f>SUMIF(Equipment[Location],'Plant Information'!$A9,Equipment[Annual Output Hours])</f>
        <v>0</v>
      </c>
      <c r="V9" s="19">
        <f t="shared" si="0"/>
        <v>0</v>
      </c>
      <c r="W9" s="17">
        <f>COUNTIF(WideFormat[Location],'Plant Information'!$A9)</f>
        <v>0</v>
      </c>
      <c r="X9" s="17">
        <f t="shared" si="2"/>
        <v>0</v>
      </c>
      <c r="Y9" s="20">
        <f>COUNTIF(BinderyFinishing[Location],'Plant Information'!$A9)</f>
        <v>0</v>
      </c>
    </row>
    <row r="10" spans="1:25" ht="16.5" x14ac:dyDescent="0.3">
      <c r="A10" s="21"/>
      <c r="B10" s="22"/>
      <c r="C10" s="22"/>
      <c r="D10" s="22"/>
      <c r="E10" s="22"/>
      <c r="F10" s="22"/>
      <c r="G10" s="16">
        <f>SUM(Personnel!A$60:A64)</f>
        <v>0</v>
      </c>
      <c r="H10" s="16">
        <f>SUM(Personnel!A$67:A$71)</f>
        <v>0</v>
      </c>
      <c r="I10" s="16">
        <f>SUM(Personnel!A$74:A$78)</f>
        <v>0</v>
      </c>
      <c r="J10" s="18">
        <f t="shared" si="1"/>
        <v>0</v>
      </c>
      <c r="K10" s="17">
        <f>COUNTIFS(Equipment[[Offset/ Digital]:[Offset/ Digital]], "Digital",Equipment[[Rollfed/ Sheetfed]:[Rollfed/ Sheetfed]],"Sheetfed",Equipment[[Location]:[Location]],'Plant Information'!$A$10)</f>
        <v>0</v>
      </c>
      <c r="L10" s="17">
        <f>COUNTIFS(Equipment[[Offset/ Digital]:[Offset/ Digital]], "Digital",Equipment[[Rollfed/ Sheetfed]:[Rollfed/ Sheetfed]],"Rollfed",Equipment[[Location]:[Location]],'Plant Information'!$A10)</f>
        <v>0</v>
      </c>
      <c r="M10" s="17">
        <f>COUNTIFS(Equipment[[Offset/ Digital]:[Offset/ Digital]], "Digital",Equipment[[Rollfed/ Sheetfed]:[Rollfed/ Sheetfed]],"Sheetfed/Rollfed",Equipment[[Location]:[Location]],'Plant Information'!$A10)</f>
        <v>0</v>
      </c>
      <c r="N10" s="17">
        <f>SUMIFS(Equipment[[Total 2026 Imp.]:[Total 2026 Imp.]],Equipment[[Location]:[Location]],'Plant Information'!$A10, Equipment[[Offset/ Digital]:[Offset/ Digital]], "Digital")</f>
        <v>0</v>
      </c>
      <c r="O10" s="17">
        <f>COUNTIFS(Equipment[[Offset/ Digital]:[Offset/ Digital]], "Offset",Equipment[[Rollfed/ Sheetfed]:[Rollfed/ Sheetfed]],"Sheetfed",Equipment[[Location]:[Location]],'Plant Information'!$A$10)</f>
        <v>0</v>
      </c>
      <c r="P10" s="17">
        <f>COUNTIFS(Equipment[[Offset/ Digital]:[Offset/ Digital]], "Offset",Equipment[[Rollfed/ Sheetfed]:[Rollfed/ Sheetfed]],"Rollfed",Equipment[[Location]:[Location]],'Plant Information'!$A10)</f>
        <v>0</v>
      </c>
      <c r="Q10" s="17">
        <f>COUNTIFS(Equipment[[Offset/ Digital]:[Offset/ Digital]], "Offset",Equipment[[Rollfed/ Sheetfed]:[Rollfed/ Sheetfed]],"Sheetfed/Rollfed",Equipment[[Location]:[Location]],'Plant Information'!$A10)</f>
        <v>0</v>
      </c>
      <c r="R10" s="17">
        <f>SUMIFS(Equipment[[Total 2026 Imp.]:[Total 2026 Imp.]],Equipment[[Location]:[Location]],'Plant Information'!$A10, Equipment[[Offset/ Digital]:[Offset/ Digital]], "Offset")</f>
        <v>0</v>
      </c>
      <c r="S10" s="17">
        <f>SUM('Plant Information'!$K10:$M10)</f>
        <v>0</v>
      </c>
      <c r="T10" s="23">
        <f>SUM('Plant Information'!$O10:$P10)</f>
        <v>0</v>
      </c>
      <c r="U10" s="17">
        <f>SUMIF(Equipment[Location],'Plant Information'!$A10,Equipment[Annual Output Hours])</f>
        <v>0</v>
      </c>
      <c r="V10" s="19">
        <f t="shared" si="0"/>
        <v>0</v>
      </c>
      <c r="W10" s="17">
        <f>COUNTIF(WideFormat[Location],'Plant Information'!$A10)</f>
        <v>0</v>
      </c>
      <c r="X10" s="17">
        <f t="shared" si="2"/>
        <v>0</v>
      </c>
      <c r="Y10" s="20">
        <f>COUNTIF(BinderyFinishing[Location],'Plant Information'!$A10)</f>
        <v>0</v>
      </c>
    </row>
    <row r="11" spans="1:25" ht="16.5" x14ac:dyDescent="0.3">
      <c r="A11" s="21"/>
      <c r="B11" s="22"/>
      <c r="C11" s="22"/>
      <c r="D11" s="22"/>
      <c r="E11" s="22"/>
      <c r="F11" s="22"/>
      <c r="G11" s="16">
        <f>SUM(Personnel!D$60:D$64)</f>
        <v>0</v>
      </c>
      <c r="H11" s="16">
        <f>SUM(Personnel!D$67:D$71)</f>
        <v>0</v>
      </c>
      <c r="I11" s="16">
        <f>SUM(Personnel!D$74:D$78)</f>
        <v>0</v>
      </c>
      <c r="J11" s="18">
        <f t="shared" si="1"/>
        <v>0</v>
      </c>
      <c r="K11" s="17">
        <f>COUNTIFS(Equipment[[Offset/ Digital]:[Offset/ Digital]], "Digital",Equipment[[Rollfed/ Sheetfed]:[Rollfed/ Sheetfed]],"Sheetfed",Equipment[[Location]:[Location]],'Plant Information'!$A$11)</f>
        <v>0</v>
      </c>
      <c r="L11" s="17">
        <f>COUNTIFS(Equipment[[Offset/ Digital]:[Offset/ Digital]], "Digital",Equipment[[Rollfed/ Sheetfed]:[Rollfed/ Sheetfed]],"Rollfed",Equipment[[Location]:[Location]],'Plant Information'!$A11)</f>
        <v>0</v>
      </c>
      <c r="M11" s="17">
        <f>COUNTIFS(Equipment[[Offset/ Digital]:[Offset/ Digital]], "Digital",Equipment[[Rollfed/ Sheetfed]:[Rollfed/ Sheetfed]],"Sheetfed/Rollfed",Equipment[[Location]:[Location]],'Plant Information'!$A11)</f>
        <v>0</v>
      </c>
      <c r="N11" s="17">
        <f>SUMIFS(Equipment[[Total 2026 Imp.]:[Total 2026 Imp.]],Equipment[[Location]:[Location]],'Plant Information'!$A11, Equipment[[Offset/ Digital]:[Offset/ Digital]], "Digital")</f>
        <v>0</v>
      </c>
      <c r="O11" s="17">
        <f>COUNTIFS(Equipment[[Offset/ Digital]:[Offset/ Digital]], "Offset",Equipment[[Rollfed/ Sheetfed]:[Rollfed/ Sheetfed]],"Sheetfed",Equipment[[Location]:[Location]],'Plant Information'!$A$11)</f>
        <v>0</v>
      </c>
      <c r="P11" s="17">
        <f>COUNTIFS(Equipment[[Offset/ Digital]:[Offset/ Digital]], "Offset",Equipment[[Rollfed/ Sheetfed]:[Rollfed/ Sheetfed]],"Rollfed",Equipment[[Location]:[Location]],'Plant Information'!$A11)</f>
        <v>0</v>
      </c>
      <c r="Q11" s="17">
        <f>COUNTIFS(Equipment[[Offset/ Digital]:[Offset/ Digital]], "Offset",Equipment[[Rollfed/ Sheetfed]:[Rollfed/ Sheetfed]],"Sheetfed/Rollfed",Equipment[[Location]:[Location]],'Plant Information'!$A11)</f>
        <v>0</v>
      </c>
      <c r="R11" s="17">
        <f>SUMIFS(Equipment[[Total 2026 Imp.]:[Total 2026 Imp.]],Equipment[[Location]:[Location]],'Plant Information'!$A11, Equipment[[Offset/ Digital]:[Offset/ Digital]], "Offset")</f>
        <v>0</v>
      </c>
      <c r="S11" s="17">
        <f>SUM('Plant Information'!$K11:$M11)</f>
        <v>0</v>
      </c>
      <c r="T11" s="23">
        <f>SUM('Plant Information'!$O11:$P11)</f>
        <v>0</v>
      </c>
      <c r="U11" s="17">
        <f>SUMIF(Equipment[Location],'Plant Information'!$A11,Equipment[Annual Output Hours])</f>
        <v>0</v>
      </c>
      <c r="V11" s="19">
        <f t="shared" si="0"/>
        <v>0</v>
      </c>
      <c r="W11" s="17">
        <f>COUNTIF(WideFormat[Location],'Plant Information'!$A11)</f>
        <v>0</v>
      </c>
      <c r="X11" s="17">
        <f t="shared" si="2"/>
        <v>0</v>
      </c>
      <c r="Y11" s="20">
        <f>COUNTIF(BinderyFinishing[Location],'Plant Information'!$A11)</f>
        <v>0</v>
      </c>
    </row>
    <row r="12" spans="1:25" ht="16.5" x14ac:dyDescent="0.3">
      <c r="A12" s="24"/>
      <c r="B12" s="25"/>
      <c r="C12" s="25"/>
      <c r="D12" s="25"/>
      <c r="E12" s="25"/>
      <c r="F12" s="25"/>
      <c r="G12" s="18">
        <f>SUM(Personnel!G$60:G$64)</f>
        <v>0</v>
      </c>
      <c r="H12" s="73">
        <f>SUM(Personnel!G$67:G$71)</f>
        <v>0</v>
      </c>
      <c r="I12" s="18">
        <f>SUM(Personnel!G$74:G$78)</f>
        <v>0</v>
      </c>
      <c r="J12" s="18">
        <f t="shared" si="1"/>
        <v>0</v>
      </c>
      <c r="K12" s="26">
        <f>COUNTIFS(Equipment[[Offset/ Digital]:[Offset/ Digital]], "Digital",Equipment[[Rollfed/ Sheetfed]:[Rollfed/ Sheetfed]],"Sheetfed",Equipment[[Location]:[Location]],'Plant Information'!$A$12)</f>
        <v>0</v>
      </c>
      <c r="L12" s="26">
        <f>COUNTIFS(Equipment[[Offset/ Digital]:[Offset/ Digital]], "Digital",Equipment[[Rollfed/ Sheetfed]:[Rollfed/ Sheetfed]],"Rollfed",Equipment[[Location]:[Location]],'Plant Information'!$A12)</f>
        <v>0</v>
      </c>
      <c r="M12" s="26">
        <f>COUNTIFS(Equipment[[Offset/ Digital]:[Offset/ Digital]], "Digital",Equipment[[Rollfed/ Sheetfed]:[Rollfed/ Sheetfed]],"Sheetfed/Rollfed",Equipment[[Location]:[Location]],'Plant Information'!$A12)</f>
        <v>0</v>
      </c>
      <c r="N12" s="26">
        <f>SUMIFS(Equipment[[Total 2026 Imp.]:[Total 2026 Imp.]],Equipment[[Location]:[Location]],'Plant Information'!$A12, Equipment[[Offset/ Digital]:[Offset/ Digital]], "Digital")</f>
        <v>0</v>
      </c>
      <c r="O12" s="26">
        <f>COUNTIFS(Equipment[[Offset/ Digital]:[Offset/ Digital]], "Offset",Equipment[[Rollfed/ Sheetfed]:[Rollfed/ Sheetfed]],"Sheetfed",Equipment[[Location]:[Location]],'Plant Information'!$A$12)</f>
        <v>0</v>
      </c>
      <c r="P12" s="26">
        <f>COUNTIFS(Equipment[[Offset/ Digital]:[Offset/ Digital]], "Offset",Equipment[[Rollfed/ Sheetfed]:[Rollfed/ Sheetfed]],"Rollfed",Equipment[[Location]:[Location]],'Plant Information'!$A12)</f>
        <v>0</v>
      </c>
      <c r="Q12" s="26">
        <f>COUNTIFS(Equipment[[Offset/ Digital]:[Offset/ Digital]], "Offset",Equipment[[Rollfed/ Sheetfed]:[Rollfed/ Sheetfed]],"Sheetfed/Rollfed",Equipment[[Location]:[Location]],'Plant Information'!$A12)</f>
        <v>0</v>
      </c>
      <c r="R12" s="26">
        <f>SUMIFS(Equipment[[Total 2026 Imp.]:[Total 2026 Imp.]],Equipment[[Location]:[Location]],'Plant Information'!$A12, Equipment[[Offset/ Digital]:[Offset/ Digital]], "Offset")</f>
        <v>0</v>
      </c>
      <c r="S12" s="26">
        <f>SUM('Plant Information'!$K12:$M12)</f>
        <v>0</v>
      </c>
      <c r="T12" s="27">
        <f>SUM('Plant Information'!$O12:$P12)</f>
        <v>0</v>
      </c>
      <c r="U12" s="26">
        <f>SUMIF(Equipment[Location],'Plant Information'!$A12,Equipment[Annual Output Hours])</f>
        <v>0</v>
      </c>
      <c r="V12" s="28">
        <f t="shared" si="0"/>
        <v>0</v>
      </c>
      <c r="W12" s="26">
        <f>COUNTIF(WideFormat[Location],'Plant Information'!$A12)</f>
        <v>0</v>
      </c>
      <c r="X12" s="26">
        <f t="shared" si="2"/>
        <v>0</v>
      </c>
      <c r="Y12" s="26">
        <f>COUNTIF(BinderyFinishing[Location],'Plant Information'!$A12)</f>
        <v>0</v>
      </c>
    </row>
    <row r="16" spans="1:25" x14ac:dyDescent="0.25">
      <c r="A16" s="81" t="s">
        <v>47</v>
      </c>
      <c r="B16" s="81"/>
      <c r="C16" s="81"/>
    </row>
    <row r="17" spans="1:3" x14ac:dyDescent="0.25">
      <c r="A17" s="29" t="s">
        <v>48</v>
      </c>
      <c r="B17" s="30" t="s">
        <v>49</v>
      </c>
      <c r="C17" s="31" t="s">
        <v>50</v>
      </c>
    </row>
    <row r="18" spans="1:3" ht="16.5" x14ac:dyDescent="0.25">
      <c r="A18" s="32"/>
      <c r="B18" s="33"/>
      <c r="C18" s="34"/>
    </row>
    <row r="19" spans="1:3" ht="16.5" x14ac:dyDescent="0.25">
      <c r="A19" s="32"/>
      <c r="B19" s="33"/>
      <c r="C19" s="34"/>
    </row>
    <row r="20" spans="1:3" ht="16.5" x14ac:dyDescent="0.3">
      <c r="A20" s="35"/>
      <c r="B20" s="36"/>
      <c r="C20" s="25"/>
    </row>
    <row r="21" spans="1:3" ht="16.5" x14ac:dyDescent="0.3">
      <c r="A21" s="35"/>
      <c r="B21" s="36"/>
      <c r="C21" s="25"/>
    </row>
    <row r="22" spans="1:3" ht="16.5" x14ac:dyDescent="0.3">
      <c r="A22" s="35"/>
      <c r="B22" s="36"/>
      <c r="C22" s="25"/>
    </row>
    <row r="23" spans="1:3" ht="16.5" x14ac:dyDescent="0.3">
      <c r="A23" s="35"/>
      <c r="B23" s="36"/>
      <c r="C23" s="25"/>
    </row>
    <row r="24" spans="1:3" ht="16.5" x14ac:dyDescent="0.3">
      <c r="A24" s="35"/>
      <c r="B24" s="36"/>
      <c r="C24" s="25"/>
    </row>
    <row r="25" spans="1:3" ht="16.5" x14ac:dyDescent="0.3">
      <c r="A25" s="35"/>
      <c r="B25" s="36"/>
      <c r="C25" s="25"/>
    </row>
    <row r="26" spans="1:3" ht="16.5" x14ac:dyDescent="0.3">
      <c r="A26" s="35"/>
      <c r="B26" s="36"/>
      <c r="C26" s="25"/>
    </row>
    <row r="27" spans="1:3" ht="16.5" x14ac:dyDescent="0.3">
      <c r="A27" s="35"/>
      <c r="B27" s="36"/>
      <c r="C27" s="25"/>
    </row>
    <row r="28" spans="1:3" ht="16.5" x14ac:dyDescent="0.3">
      <c r="A28" s="35"/>
      <c r="B28" s="36"/>
      <c r="C28" s="25"/>
    </row>
    <row r="29" spans="1:3" ht="16.5" x14ac:dyDescent="0.3">
      <c r="A29" s="35"/>
      <c r="B29" s="36"/>
      <c r="C29" s="25"/>
    </row>
    <row r="30" spans="1:3" ht="16.5" x14ac:dyDescent="0.3">
      <c r="A30" s="35"/>
      <c r="B30" s="36"/>
      <c r="C30" s="25"/>
    </row>
    <row r="31" spans="1:3" ht="16.5" x14ac:dyDescent="0.3">
      <c r="A31" s="35"/>
      <c r="B31" s="36"/>
      <c r="C31" s="25"/>
    </row>
    <row r="32" spans="1:3" ht="16.5" x14ac:dyDescent="0.3">
      <c r="A32" s="35"/>
      <c r="B32" s="36"/>
      <c r="C32" s="25"/>
    </row>
    <row r="33" spans="1:3" ht="16.5" x14ac:dyDescent="0.3">
      <c r="A33" s="35"/>
      <c r="B33" s="36"/>
      <c r="C33" s="25"/>
    </row>
    <row r="34" spans="1:3" ht="16.5" x14ac:dyDescent="0.3">
      <c r="A34" s="35"/>
      <c r="B34" s="36"/>
      <c r="C34" s="25"/>
    </row>
    <row r="35" spans="1:3" ht="16.5" x14ac:dyDescent="0.3">
      <c r="A35" s="35"/>
      <c r="B35" s="36"/>
      <c r="C35" s="25"/>
    </row>
    <row r="36" spans="1:3" ht="16.5" x14ac:dyDescent="0.3">
      <c r="A36" s="35"/>
      <c r="B36" s="36"/>
      <c r="C36" s="25"/>
    </row>
    <row r="37" spans="1:3" ht="16.5" x14ac:dyDescent="0.3">
      <c r="A37" s="35"/>
      <c r="B37" s="36"/>
      <c r="C37" s="25"/>
    </row>
    <row r="38" spans="1:3" ht="16.5" x14ac:dyDescent="0.3">
      <c r="A38" s="35"/>
      <c r="B38" s="36"/>
      <c r="C38" s="25"/>
    </row>
    <row r="39" spans="1:3" ht="16.5" x14ac:dyDescent="0.3">
      <c r="A39" s="35"/>
      <c r="B39" s="36"/>
      <c r="C39" s="25"/>
    </row>
    <row r="40" spans="1:3" ht="16.5" x14ac:dyDescent="0.3">
      <c r="A40" s="35"/>
      <c r="B40" s="36"/>
      <c r="C40" s="25"/>
    </row>
    <row r="41" spans="1:3" ht="16.5" x14ac:dyDescent="0.3">
      <c r="A41" s="35"/>
      <c r="B41" s="36"/>
      <c r="C41" s="25"/>
    </row>
    <row r="42" spans="1:3" ht="16.5" x14ac:dyDescent="0.3">
      <c r="A42" s="35"/>
      <c r="B42" s="36"/>
      <c r="C42" s="25"/>
    </row>
    <row r="43" spans="1:3" ht="16.5" x14ac:dyDescent="0.3">
      <c r="A43" s="35"/>
      <c r="B43" s="36"/>
      <c r="C43" s="25"/>
    </row>
    <row r="44" spans="1:3" ht="16.5" x14ac:dyDescent="0.3">
      <c r="A44" s="37"/>
      <c r="B44" s="38"/>
      <c r="C44" s="22"/>
    </row>
    <row r="45" spans="1:3" ht="16.5" x14ac:dyDescent="0.3">
      <c r="A45" s="39"/>
      <c r="B45" s="39"/>
      <c r="C45" s="39"/>
    </row>
    <row r="46" spans="1:3" ht="16.5" x14ac:dyDescent="0.3">
      <c r="A46" s="39"/>
      <c r="B46" s="39"/>
      <c r="C46" s="39"/>
    </row>
    <row r="47" spans="1:3" x14ac:dyDescent="0.25">
      <c r="A47" s="81" t="s">
        <v>51</v>
      </c>
      <c r="B47" s="81"/>
      <c r="C47" s="40">
        <f>SUM(Production[Annual Quantity])</f>
        <v>0</v>
      </c>
    </row>
  </sheetData>
  <sheetProtection algorithmName="SHA-512" hashValue="3FtxToapptKeKUWfojqtoAIH9lamknDX2TAXtdFkzBDNtj0gOqg1ml4z4HPcWVwIP4gYozHehyCF/kfpqFfN7Q==" saltValue="OXyfyeer1dw/BeggADvYUw==" spinCount="100000" sheet="1" objects="1" scenarios="1" formatCells="0" formatColumns="0" formatRows="0" insertRows="0" deleteRows="0"/>
  <mergeCells count="6">
    <mergeCell ref="A47:B47"/>
    <mergeCell ref="A1:Y1"/>
    <mergeCell ref="A2:F2"/>
    <mergeCell ref="G2:J2"/>
    <mergeCell ref="K2:Y2"/>
    <mergeCell ref="A16:C16"/>
  </mergeCells>
  <dataValidations count="20">
    <dataValidation allowBlank="1" showInputMessage="1" showErrorMessage="1" prompt="Is the building that houses your In-Plant owned or leased?" sqref="D3" xr:uid="{3BD3BDBD-58B0-43AE-97C5-EF4AD265224C}"/>
    <dataValidation operator="greaterThan" allowBlank="1" showInputMessage="1" showErrorMessage="1" prompt="The total square footage of a given In-Plant location. This number should include the entirety of the production floor as well as office space for support and management staff, AND warehouse or storage space." sqref="E3" xr:uid="{F6E6F0B3-FC36-4031-BF2A-D23540CF484E}"/>
    <dataValidation allowBlank="1" showInputMessage="1" showErrorMessage="1" prompt="The total management staff for a given In-Plant Location. This can include partial numbers." sqref="G3" xr:uid="{9162092F-69BD-4138-BD55-CE5651706EE6}"/>
    <dataValidation allowBlank="1" showInputMessage="1" showErrorMessage="1" prompt="The total production staff for a given In-Plant Location. This field should only include operators and can include partial numbers." sqref="H3" xr:uid="{25DF6509-07DB-4101-BEA6-02C4AEE8317C}"/>
    <dataValidation allowBlank="1" showInputMessage="1" showErrorMessage="1" prompt="The total support staff for a given In-Plant Location. This field should NOT include operators but can include partial numbers." sqref="I3" xr:uid="{F6F4FAC7-6821-41BE-A0C8-1B0BDE68831D}"/>
    <dataValidation allowBlank="1" showInputMessage="1" showErrorMessage="1" prompt="Count of all digital, sheetfed presses at a given In-Plant location." sqref="K3" xr:uid="{FA9AD260-BBA6-46BE-910C-C631B7B95374}"/>
    <dataValidation allowBlank="1" showInputMessage="1" showErrorMessage="1" prompt="Count of all digital, rollfed presses at a given In-Plant location." sqref="L3" xr:uid="{C12EECA0-8B2E-46E5-87A0-572D0C697848}"/>
    <dataValidation allowBlank="1" showInputMessage="1" showErrorMessage="1" prompt="Count of all offset, sheetfed presses at a given In-Plant location." sqref="O3" xr:uid="{85151C7D-D56C-48BE-A004-D138D04DA6B6}"/>
    <dataValidation allowBlank="1" showInputMessage="1" showErrorMessage="1" prompt="Count of all offset, rollfed presses at a given In-Plant location." sqref="P3" xr:uid="{00CB27D6-A5DB-489F-B24A-B70E94F6E9B5}"/>
    <dataValidation allowBlank="1" showInputMessage="1" showErrorMessage="1" prompt="Name of In-Plant location." sqref="A3" xr:uid="{34AC9707-2F00-44D9-8BAA-50187C2E840D}"/>
    <dataValidation allowBlank="1" showInputMessage="1" showErrorMessage="1" prompt="Street address of In-Plant location." sqref="B3" xr:uid="{B74931CD-8A9A-4968-965A-16FEC05802B0}"/>
    <dataValidation allowBlank="1" showInputMessage="1" showErrorMessage="1" prompt="Combined total sheetfed and rollfed digital presses at an In-Plant location." sqref="S3" xr:uid="{94FE8181-8F63-4D49-AADB-8992F7EFDBD9}"/>
    <dataValidation allowBlank="1" showInputMessage="1" showErrorMessage="1" prompt="Combined total of all press equipment at In-Plant location." sqref="X3" xr:uid="{7BB206C7-3270-4DC4-876E-D12B6E4F4D1F}"/>
    <dataValidation allowBlank="1" showInputMessage="1" showErrorMessage="1" prompt="Combined total digital impressions." sqref="N3" xr:uid="{0FB94C68-76EB-42AA-9C0E-B24EAC0627F2}"/>
    <dataValidation allowBlank="1" showInputMessage="1" showErrorMessage="1" prompt="Combined total offset impressions." sqref="R3" xr:uid="{7CCAEC2F-13FC-4386-AC75-76C0DB53D2B6}"/>
    <dataValidation allowBlank="1" showInputMessage="1" showErrorMessage="1" prompt="Combined total of offset and digital impressions. Does NOT include wide format." sqref="V3" xr:uid="{0D415C7F-2A08-471A-AF92-145DB0B42569}"/>
    <dataValidation allowBlank="1" showInputMessage="1" showErrorMessage="1" prompt="Count of all digital presses with sheetfed and rollfed capabilities at a location." sqref="M3" xr:uid="{18167348-44C4-4762-B2BB-E050694D0E41}"/>
    <dataValidation allowBlank="1" showInputMessage="1" showErrorMessage="1" prompt="Count of all offset presses with sheetfed and rollfed capabilities at a location." sqref="Q3" xr:uid="{FFC94861-3D68-483A-BC08-CF6E09233326}"/>
    <dataValidation allowBlank="1" showInputMessage="1" showErrorMessage="1" prompt="Combined total sheetfed and rollfed offset presses at an In-Plant location." sqref="T3 V3:W3" xr:uid="{D8A10CD8-0D55-4556-81BF-7D9DBFB1CB07}"/>
    <dataValidation type="list" allowBlank="1" showInputMessage="1" showErrorMessage="1" sqref="D4:D12" xr:uid="{FB57BE8B-665C-4C9C-BD98-05D04EF034C9}">
      <formula1>"Leased, Owned"</formula1>
    </dataValidation>
  </dataValidations>
  <pageMargins left="0.7" right="0.7" top="0.75" bottom="0.75" header="0.3" footer="0.3"/>
  <pageSetup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B394F-CB54-454C-8A75-F79C8F5FC66F}">
  <dimension ref="A1:H80"/>
  <sheetViews>
    <sheetView zoomScaleNormal="100" workbookViewId="0">
      <selection activeCell="A4" sqref="A4:B4"/>
    </sheetView>
  </sheetViews>
  <sheetFormatPr defaultRowHeight="15" x14ac:dyDescent="0.25"/>
  <cols>
    <col min="1" max="1" width="22.85546875" customWidth="1"/>
    <col min="2" max="2" width="45.140625" customWidth="1"/>
    <col min="3" max="3" width="8.7109375" customWidth="1"/>
    <col min="4" max="4" width="22.85546875" customWidth="1"/>
    <col min="5" max="5" width="44.5703125" customWidth="1"/>
    <col min="7" max="7" width="22.85546875" customWidth="1"/>
    <col min="8" max="8" width="44.42578125" customWidth="1"/>
  </cols>
  <sheetData>
    <row r="1" spans="1:8" ht="17.25" thickBot="1" x14ac:dyDescent="0.35">
      <c r="A1" s="39"/>
      <c r="B1" s="39"/>
      <c r="C1" s="39"/>
      <c r="D1" s="39"/>
      <c r="E1" s="39"/>
      <c r="F1" s="39"/>
      <c r="G1" s="39"/>
      <c r="H1" s="39"/>
    </row>
    <row r="2" spans="1:8" ht="21" thickBot="1" x14ac:dyDescent="0.35">
      <c r="A2" s="94" t="s">
        <v>52</v>
      </c>
      <c r="B2" s="95"/>
      <c r="C2" s="95"/>
      <c r="D2" s="95"/>
      <c r="E2" s="95"/>
      <c r="F2" s="95"/>
      <c r="G2" s="95"/>
      <c r="H2" s="96"/>
    </row>
    <row r="3" spans="1:8" ht="17.25" thickBot="1" x14ac:dyDescent="0.35">
      <c r="A3" s="41"/>
      <c r="B3" s="41"/>
      <c r="C3" s="41"/>
      <c r="D3" s="41"/>
      <c r="E3" s="41"/>
      <c r="F3" s="41"/>
      <c r="G3" s="41"/>
      <c r="H3" s="41"/>
    </row>
    <row r="4" spans="1:8" ht="17.25" thickBot="1" x14ac:dyDescent="0.35">
      <c r="A4" s="88" t="str">
        <f>IF(ISTEXT('Plant Information'!A4),'Plant Information'!$A4,"N/A")</f>
        <v>N/A</v>
      </c>
      <c r="B4" s="89"/>
      <c r="C4" s="39"/>
      <c r="D4" s="88" t="str">
        <f>IF(ISTEXT('Plant Information'!A5),'Plant Information'!$A5,"N/A")</f>
        <v>N/A</v>
      </c>
      <c r="E4" s="89"/>
      <c r="F4" s="39"/>
      <c r="G4" s="88" t="str">
        <f>IF(ISTEXT('Plant Information'!A6),'Plant Information'!$A6,"N/A")</f>
        <v>N/A</v>
      </c>
      <c r="H4" s="89"/>
    </row>
    <row r="5" spans="1:8" ht="17.25" thickBot="1" x14ac:dyDescent="0.35">
      <c r="A5" s="42" t="s">
        <v>53</v>
      </c>
      <c r="B5" s="43">
        <f>SUM(A8:A12,A15:A19,A22:A26)</f>
        <v>0</v>
      </c>
      <c r="C5" s="39"/>
      <c r="D5" s="42" t="s">
        <v>53</v>
      </c>
      <c r="E5" s="43">
        <f>SUM(D8:D12,D15:D19,D22:D26)</f>
        <v>0</v>
      </c>
      <c r="F5" s="39"/>
      <c r="G5" s="42" t="s">
        <v>53</v>
      </c>
      <c r="H5" s="43">
        <f>SUM(G8:G12,G15:G19,G22:G26)</f>
        <v>0</v>
      </c>
    </row>
    <row r="6" spans="1:8" ht="15.75" customHeight="1" thickBot="1" x14ac:dyDescent="0.35">
      <c r="A6" s="90" t="s">
        <v>5</v>
      </c>
      <c r="B6" s="91"/>
      <c r="C6" s="39"/>
      <c r="D6" s="90" t="s">
        <v>5</v>
      </c>
      <c r="E6" s="91"/>
      <c r="F6" s="39"/>
      <c r="G6" s="90" t="s">
        <v>5</v>
      </c>
      <c r="H6" s="91"/>
    </row>
    <row r="7" spans="1:8" ht="17.25" thickBot="1" x14ac:dyDescent="0.35">
      <c r="A7" s="44" t="s">
        <v>54</v>
      </c>
      <c r="B7" s="45" t="s">
        <v>55</v>
      </c>
      <c r="C7" s="39"/>
      <c r="D7" s="44" t="s">
        <v>54</v>
      </c>
      <c r="E7" s="45" t="s">
        <v>55</v>
      </c>
      <c r="F7" s="39"/>
      <c r="G7" s="44" t="s">
        <v>54</v>
      </c>
      <c r="H7" s="45" t="s">
        <v>55</v>
      </c>
    </row>
    <row r="8" spans="1:8" ht="16.5" x14ac:dyDescent="0.25">
      <c r="A8" s="46"/>
      <c r="B8" s="47"/>
      <c r="C8" s="74"/>
      <c r="D8" s="46"/>
      <c r="E8" s="47"/>
      <c r="F8" s="74"/>
      <c r="G8" s="46"/>
      <c r="H8" s="47"/>
    </row>
    <row r="9" spans="1:8" ht="16.5" x14ac:dyDescent="0.25">
      <c r="A9" s="48"/>
      <c r="B9" s="49"/>
      <c r="C9" s="74"/>
      <c r="D9" s="46"/>
      <c r="E9" s="49"/>
      <c r="F9" s="74"/>
      <c r="G9" s="46"/>
      <c r="H9" s="49"/>
    </row>
    <row r="10" spans="1:8" ht="16.5" x14ac:dyDescent="0.25">
      <c r="A10" s="48"/>
      <c r="B10" s="49"/>
      <c r="C10" s="74"/>
      <c r="D10" s="46"/>
      <c r="E10" s="49"/>
      <c r="F10" s="74"/>
      <c r="G10" s="46"/>
      <c r="H10" s="49"/>
    </row>
    <row r="11" spans="1:8" ht="16.5" x14ac:dyDescent="0.25">
      <c r="A11" s="48"/>
      <c r="B11" s="49"/>
      <c r="C11" s="74"/>
      <c r="D11" s="46"/>
      <c r="E11" s="49"/>
      <c r="F11" s="74"/>
      <c r="G11" s="46"/>
      <c r="H11" s="49"/>
    </row>
    <row r="12" spans="1:8" ht="17.25" thickBot="1" x14ac:dyDescent="0.3">
      <c r="A12" s="50"/>
      <c r="B12" s="51"/>
      <c r="C12" s="74"/>
      <c r="D12" s="46"/>
      <c r="E12" s="51"/>
      <c r="F12" s="74"/>
      <c r="G12" s="46"/>
      <c r="H12" s="51"/>
    </row>
    <row r="13" spans="1:8" ht="15.75" customHeight="1" thickBot="1" x14ac:dyDescent="0.35">
      <c r="A13" s="90" t="s">
        <v>7</v>
      </c>
      <c r="B13" s="91"/>
      <c r="C13" s="39"/>
      <c r="D13" s="90" t="s">
        <v>7</v>
      </c>
      <c r="E13" s="91"/>
      <c r="F13" s="39"/>
      <c r="G13" s="90" t="s">
        <v>7</v>
      </c>
      <c r="H13" s="91"/>
    </row>
    <row r="14" spans="1:8" ht="17.25" thickBot="1" x14ac:dyDescent="0.35">
      <c r="A14" s="44" t="s">
        <v>54</v>
      </c>
      <c r="B14" s="45" t="s">
        <v>55</v>
      </c>
      <c r="C14" s="39"/>
      <c r="D14" s="44" t="s">
        <v>54</v>
      </c>
      <c r="E14" s="45" t="s">
        <v>55</v>
      </c>
      <c r="F14" s="39"/>
      <c r="G14" s="44" t="s">
        <v>54</v>
      </c>
      <c r="H14" s="45" t="s">
        <v>55</v>
      </c>
    </row>
    <row r="15" spans="1:8" ht="16.5" x14ac:dyDescent="0.25">
      <c r="A15" s="46"/>
      <c r="B15" s="47"/>
      <c r="C15" s="74"/>
      <c r="D15" s="46"/>
      <c r="E15" s="47"/>
      <c r="F15" s="74"/>
      <c r="G15" s="46"/>
      <c r="H15" s="47"/>
    </row>
    <row r="16" spans="1:8" ht="16.5" x14ac:dyDescent="0.25">
      <c r="A16" s="46"/>
      <c r="B16" s="49"/>
      <c r="C16" s="74"/>
      <c r="D16" s="46"/>
      <c r="E16" s="49"/>
      <c r="F16" s="74"/>
      <c r="G16" s="46"/>
      <c r="H16" s="49"/>
    </row>
    <row r="17" spans="1:8" ht="16.5" x14ac:dyDescent="0.25">
      <c r="A17" s="46"/>
      <c r="B17" s="49"/>
      <c r="C17" s="74"/>
      <c r="D17" s="46"/>
      <c r="E17" s="49"/>
      <c r="F17" s="74"/>
      <c r="G17" s="46"/>
      <c r="H17" s="49"/>
    </row>
    <row r="18" spans="1:8" ht="16.5" x14ac:dyDescent="0.25">
      <c r="A18" s="46"/>
      <c r="B18" s="49"/>
      <c r="C18" s="74"/>
      <c r="D18" s="46"/>
      <c r="E18" s="49"/>
      <c r="F18" s="74"/>
      <c r="G18" s="46"/>
      <c r="H18" s="49"/>
    </row>
    <row r="19" spans="1:8" ht="17.25" thickBot="1" x14ac:dyDescent="0.3">
      <c r="A19" s="46"/>
      <c r="B19" s="51"/>
      <c r="C19" s="74"/>
      <c r="D19" s="46"/>
      <c r="E19" s="51"/>
      <c r="F19" s="74"/>
      <c r="G19" s="46"/>
      <c r="H19" s="51"/>
    </row>
    <row r="20" spans="1:8" ht="15.75" customHeight="1" thickBot="1" x14ac:dyDescent="0.35">
      <c r="A20" s="90" t="s">
        <v>9</v>
      </c>
      <c r="B20" s="91"/>
      <c r="C20" s="39"/>
      <c r="D20" s="90" t="s">
        <v>9</v>
      </c>
      <c r="E20" s="91"/>
      <c r="F20" s="39"/>
      <c r="G20" s="90" t="s">
        <v>9</v>
      </c>
      <c r="H20" s="91"/>
    </row>
    <row r="21" spans="1:8" ht="17.25" thickBot="1" x14ac:dyDescent="0.35">
      <c r="A21" s="44" t="s">
        <v>54</v>
      </c>
      <c r="B21" s="45" t="s">
        <v>55</v>
      </c>
      <c r="C21" s="39"/>
      <c r="D21" s="44" t="s">
        <v>54</v>
      </c>
      <c r="E21" s="45" t="s">
        <v>55</v>
      </c>
      <c r="F21" s="39"/>
      <c r="G21" s="44" t="s">
        <v>54</v>
      </c>
      <c r="H21" s="45" t="s">
        <v>55</v>
      </c>
    </row>
    <row r="22" spans="1:8" ht="16.5" x14ac:dyDescent="0.25">
      <c r="A22" s="46"/>
      <c r="B22" s="47"/>
      <c r="C22" s="74"/>
      <c r="D22" s="46"/>
      <c r="E22" s="47"/>
      <c r="F22" s="74"/>
      <c r="G22" s="46"/>
      <c r="H22" s="47"/>
    </row>
    <row r="23" spans="1:8" ht="16.5" x14ac:dyDescent="0.25">
      <c r="A23" s="46"/>
      <c r="B23" s="49"/>
      <c r="C23" s="74"/>
      <c r="D23" s="46"/>
      <c r="E23" s="49"/>
      <c r="F23" s="74"/>
      <c r="G23" s="46"/>
      <c r="H23" s="49"/>
    </row>
    <row r="24" spans="1:8" ht="16.5" x14ac:dyDescent="0.25">
      <c r="A24" s="46"/>
      <c r="B24" s="49"/>
      <c r="C24" s="74"/>
      <c r="D24" s="46"/>
      <c r="E24" s="49"/>
      <c r="F24" s="74"/>
      <c r="G24" s="46"/>
      <c r="H24" s="49"/>
    </row>
    <row r="25" spans="1:8" ht="16.5" x14ac:dyDescent="0.25">
      <c r="A25" s="46"/>
      <c r="B25" s="49"/>
      <c r="C25" s="74"/>
      <c r="D25" s="46"/>
      <c r="E25" s="49"/>
      <c r="F25" s="74"/>
      <c r="G25" s="46"/>
      <c r="H25" s="49"/>
    </row>
    <row r="26" spans="1:8" ht="17.25" thickBot="1" x14ac:dyDescent="0.3">
      <c r="A26" s="46"/>
      <c r="B26" s="49"/>
      <c r="C26" s="74"/>
      <c r="D26" s="46"/>
      <c r="E26" s="49"/>
      <c r="F26" s="74"/>
      <c r="G26" s="46"/>
      <c r="H26" s="49"/>
    </row>
    <row r="27" spans="1:8" ht="17.25" thickBot="1" x14ac:dyDescent="0.35">
      <c r="A27" s="90" t="s">
        <v>56</v>
      </c>
      <c r="B27" s="91"/>
      <c r="C27" s="39"/>
      <c r="D27" s="90" t="s">
        <v>56</v>
      </c>
      <c r="E27" s="91"/>
      <c r="F27" s="39"/>
      <c r="G27" s="90" t="s">
        <v>56</v>
      </c>
      <c r="H27" s="91"/>
    </row>
    <row r="28" spans="1:8" ht="36.75" customHeight="1" x14ac:dyDescent="0.3">
      <c r="A28" s="92"/>
      <c r="B28" s="93"/>
      <c r="C28" s="39"/>
      <c r="D28" s="92"/>
      <c r="E28" s="93"/>
      <c r="F28" s="39"/>
      <c r="G28" s="92"/>
      <c r="H28" s="93"/>
    </row>
    <row r="29" spans="1:8" ht="17.25" thickBot="1" x14ac:dyDescent="0.35">
      <c r="A29" s="39"/>
      <c r="B29" s="39"/>
      <c r="C29" s="39"/>
      <c r="D29" s="39"/>
      <c r="E29" s="39"/>
      <c r="F29" s="39"/>
      <c r="G29" s="39"/>
      <c r="H29" s="39"/>
    </row>
    <row r="30" spans="1:8" ht="17.25" thickBot="1" x14ac:dyDescent="0.35">
      <c r="A30" s="88" t="str">
        <f>IF(ISTEXT('Plant Information'!A7),'Plant Information'!$A7,"N/A")</f>
        <v>N/A</v>
      </c>
      <c r="B30" s="89"/>
      <c r="C30" s="39"/>
      <c r="D30" s="88" t="str">
        <f>IF(ISTEXT('Plant Information'!A8),'Plant Information'!$A8,"N/A")</f>
        <v>N/A</v>
      </c>
      <c r="E30" s="89"/>
      <c r="F30" s="39"/>
      <c r="G30" s="88" t="str">
        <f>IF(ISTEXT('Plant Information'!A9),'Plant Information'!$A9,"N/A")</f>
        <v>N/A</v>
      </c>
      <c r="H30" s="89"/>
    </row>
    <row r="31" spans="1:8" ht="17.25" thickBot="1" x14ac:dyDescent="0.35">
      <c r="A31" s="42" t="s">
        <v>53</v>
      </c>
      <c r="B31" s="43">
        <f>SUM(A34:A38,A41:A45,A48:A52)</f>
        <v>0</v>
      </c>
      <c r="C31" s="39"/>
      <c r="D31" s="42" t="s">
        <v>53</v>
      </c>
      <c r="E31" s="43">
        <f>SUM(D34:D38,D41:D45,D48:D52)</f>
        <v>0</v>
      </c>
      <c r="F31" s="39"/>
      <c r="G31" s="42" t="s">
        <v>53</v>
      </c>
      <c r="H31" s="43">
        <f>SUM(G34:G38,G41:G45,G48:G52)</f>
        <v>0</v>
      </c>
    </row>
    <row r="32" spans="1:8" ht="17.25" thickBot="1" x14ac:dyDescent="0.35">
      <c r="A32" s="90" t="s">
        <v>5</v>
      </c>
      <c r="B32" s="91"/>
      <c r="C32" s="39"/>
      <c r="D32" s="90" t="s">
        <v>5</v>
      </c>
      <c r="E32" s="91"/>
      <c r="F32" s="39"/>
      <c r="G32" s="90" t="s">
        <v>5</v>
      </c>
      <c r="H32" s="91"/>
    </row>
    <row r="33" spans="1:8" ht="17.25" thickBot="1" x14ac:dyDescent="0.35">
      <c r="A33" s="44" t="s">
        <v>54</v>
      </c>
      <c r="B33" s="45" t="s">
        <v>55</v>
      </c>
      <c r="C33" s="39"/>
      <c r="D33" s="44" t="s">
        <v>54</v>
      </c>
      <c r="E33" s="45" t="s">
        <v>55</v>
      </c>
      <c r="F33" s="39"/>
      <c r="G33" s="44" t="s">
        <v>54</v>
      </c>
      <c r="H33" s="45" t="s">
        <v>55</v>
      </c>
    </row>
    <row r="34" spans="1:8" ht="16.5" x14ac:dyDescent="0.25">
      <c r="A34" s="46"/>
      <c r="B34" s="47"/>
      <c r="C34" s="74"/>
      <c r="D34" s="46"/>
      <c r="E34" s="47"/>
      <c r="F34" s="74"/>
      <c r="G34" s="46"/>
      <c r="H34" s="47"/>
    </row>
    <row r="35" spans="1:8" ht="16.5" x14ac:dyDescent="0.25">
      <c r="A35" s="46"/>
      <c r="B35" s="49"/>
      <c r="C35" s="74"/>
      <c r="D35" s="46"/>
      <c r="E35" s="49"/>
      <c r="F35" s="74"/>
      <c r="G35" s="46"/>
      <c r="H35" s="49"/>
    </row>
    <row r="36" spans="1:8" ht="16.5" x14ac:dyDescent="0.25">
      <c r="A36" s="46"/>
      <c r="B36" s="49"/>
      <c r="C36" s="74"/>
      <c r="D36" s="46"/>
      <c r="E36" s="49"/>
      <c r="F36" s="74"/>
      <c r="G36" s="46"/>
      <c r="H36" s="49"/>
    </row>
    <row r="37" spans="1:8" ht="16.5" x14ac:dyDescent="0.25">
      <c r="A37" s="46"/>
      <c r="B37" s="49"/>
      <c r="C37" s="74"/>
      <c r="D37" s="46"/>
      <c r="E37" s="49"/>
      <c r="F37" s="74"/>
      <c r="G37" s="46"/>
      <c r="H37" s="49"/>
    </row>
    <row r="38" spans="1:8" ht="17.25" thickBot="1" x14ac:dyDescent="0.3">
      <c r="A38" s="46"/>
      <c r="B38" s="51"/>
      <c r="C38" s="74"/>
      <c r="D38" s="46"/>
      <c r="E38" s="51"/>
      <c r="F38" s="74"/>
      <c r="G38" s="46"/>
      <c r="H38" s="51"/>
    </row>
    <row r="39" spans="1:8" ht="17.25" thickBot="1" x14ac:dyDescent="0.35">
      <c r="A39" s="90" t="s">
        <v>7</v>
      </c>
      <c r="B39" s="91"/>
      <c r="C39" s="39"/>
      <c r="D39" s="90" t="s">
        <v>7</v>
      </c>
      <c r="E39" s="91"/>
      <c r="F39" s="39"/>
      <c r="G39" s="90" t="s">
        <v>7</v>
      </c>
      <c r="H39" s="91"/>
    </row>
    <row r="40" spans="1:8" ht="17.25" thickBot="1" x14ac:dyDescent="0.35">
      <c r="A40" s="44" t="s">
        <v>54</v>
      </c>
      <c r="B40" s="45" t="s">
        <v>55</v>
      </c>
      <c r="C40" s="39"/>
      <c r="D40" s="44" t="s">
        <v>54</v>
      </c>
      <c r="E40" s="45" t="s">
        <v>55</v>
      </c>
      <c r="F40" s="39"/>
      <c r="G40" s="44" t="s">
        <v>54</v>
      </c>
      <c r="H40" s="45" t="s">
        <v>55</v>
      </c>
    </row>
    <row r="41" spans="1:8" ht="16.5" x14ac:dyDescent="0.25">
      <c r="A41" s="46"/>
      <c r="B41" s="47"/>
      <c r="C41" s="74"/>
      <c r="D41" s="46"/>
      <c r="E41" s="47"/>
      <c r="F41" s="74"/>
      <c r="G41" s="46"/>
      <c r="H41" s="47"/>
    </row>
    <row r="42" spans="1:8" ht="16.5" x14ac:dyDescent="0.25">
      <c r="A42" s="46"/>
      <c r="B42" s="49"/>
      <c r="C42" s="74"/>
      <c r="D42" s="46"/>
      <c r="E42" s="49"/>
      <c r="F42" s="74"/>
      <c r="G42" s="46"/>
      <c r="H42" s="49"/>
    </row>
    <row r="43" spans="1:8" ht="16.5" x14ac:dyDescent="0.25">
      <c r="A43" s="46"/>
      <c r="B43" s="49"/>
      <c r="C43" s="74"/>
      <c r="D43" s="46"/>
      <c r="E43" s="49"/>
      <c r="F43" s="74"/>
      <c r="G43" s="46"/>
      <c r="H43" s="49"/>
    </row>
    <row r="44" spans="1:8" ht="16.5" x14ac:dyDescent="0.25">
      <c r="A44" s="46"/>
      <c r="B44" s="49"/>
      <c r="C44" s="74"/>
      <c r="D44" s="46"/>
      <c r="E44" s="49"/>
      <c r="F44" s="74"/>
      <c r="G44" s="46"/>
      <c r="H44" s="49"/>
    </row>
    <row r="45" spans="1:8" ht="17.25" thickBot="1" x14ac:dyDescent="0.3">
      <c r="A45" s="46"/>
      <c r="B45" s="51"/>
      <c r="C45" s="74"/>
      <c r="D45" s="46"/>
      <c r="E45" s="51"/>
      <c r="F45" s="74"/>
      <c r="G45" s="46"/>
      <c r="H45" s="51"/>
    </row>
    <row r="46" spans="1:8" ht="17.25" thickBot="1" x14ac:dyDescent="0.35">
      <c r="A46" s="90" t="s">
        <v>9</v>
      </c>
      <c r="B46" s="91"/>
      <c r="C46" s="39"/>
      <c r="D46" s="90" t="s">
        <v>9</v>
      </c>
      <c r="E46" s="91"/>
      <c r="F46" s="39"/>
      <c r="G46" s="90" t="s">
        <v>9</v>
      </c>
      <c r="H46" s="91"/>
    </row>
    <row r="47" spans="1:8" ht="17.25" thickBot="1" x14ac:dyDescent="0.35">
      <c r="A47" s="44" t="s">
        <v>54</v>
      </c>
      <c r="B47" s="45" t="s">
        <v>55</v>
      </c>
      <c r="C47" s="39"/>
      <c r="D47" s="44" t="s">
        <v>54</v>
      </c>
      <c r="E47" s="45" t="s">
        <v>55</v>
      </c>
      <c r="F47" s="39"/>
      <c r="G47" s="44" t="s">
        <v>54</v>
      </c>
      <c r="H47" s="45" t="s">
        <v>55</v>
      </c>
    </row>
    <row r="48" spans="1:8" ht="16.5" x14ac:dyDescent="0.25">
      <c r="A48" s="46"/>
      <c r="B48" s="47"/>
      <c r="C48" s="74"/>
      <c r="D48" s="46"/>
      <c r="E48" s="47"/>
      <c r="F48" s="74"/>
      <c r="G48" s="46"/>
      <c r="H48" s="47"/>
    </row>
    <row r="49" spans="1:8" ht="16.5" x14ac:dyDescent="0.25">
      <c r="A49" s="46"/>
      <c r="B49" s="49"/>
      <c r="C49" s="74"/>
      <c r="D49" s="46"/>
      <c r="E49" s="49"/>
      <c r="F49" s="74"/>
      <c r="G49" s="46"/>
      <c r="H49" s="49"/>
    </row>
    <row r="50" spans="1:8" ht="16.5" x14ac:dyDescent="0.25">
      <c r="A50" s="46"/>
      <c r="B50" s="49"/>
      <c r="C50" s="74"/>
      <c r="D50" s="46"/>
      <c r="E50" s="49"/>
      <c r="F50" s="74"/>
      <c r="G50" s="46"/>
      <c r="H50" s="49"/>
    </row>
    <row r="51" spans="1:8" ht="16.5" x14ac:dyDescent="0.25">
      <c r="A51" s="46"/>
      <c r="B51" s="49"/>
      <c r="C51" s="74"/>
      <c r="D51" s="46"/>
      <c r="E51" s="49"/>
      <c r="F51" s="74"/>
      <c r="G51" s="46"/>
      <c r="H51" s="49"/>
    </row>
    <row r="52" spans="1:8" ht="17.25" thickBot="1" x14ac:dyDescent="0.3">
      <c r="A52" s="46"/>
      <c r="B52" s="49"/>
      <c r="C52" s="74"/>
      <c r="D52" s="46"/>
      <c r="E52" s="49"/>
      <c r="F52" s="74"/>
      <c r="G52" s="46"/>
      <c r="H52" s="49"/>
    </row>
    <row r="53" spans="1:8" ht="17.25" thickBot="1" x14ac:dyDescent="0.35">
      <c r="A53" s="90" t="s">
        <v>56</v>
      </c>
      <c r="B53" s="91"/>
      <c r="C53" s="39"/>
      <c r="D53" s="90" t="s">
        <v>56</v>
      </c>
      <c r="E53" s="91"/>
      <c r="F53" s="39"/>
      <c r="G53" s="90" t="s">
        <v>56</v>
      </c>
      <c r="H53" s="91"/>
    </row>
    <row r="54" spans="1:8" ht="33.75" customHeight="1" x14ac:dyDescent="0.3">
      <c r="A54" s="92"/>
      <c r="B54" s="93"/>
      <c r="C54" s="39"/>
      <c r="D54" s="92"/>
      <c r="E54" s="93"/>
      <c r="F54" s="39"/>
      <c r="G54" s="92"/>
      <c r="H54" s="93"/>
    </row>
    <row r="55" spans="1:8" ht="17.25" thickBot="1" x14ac:dyDescent="0.35">
      <c r="A55" s="39"/>
      <c r="B55" s="39"/>
      <c r="C55" s="39"/>
      <c r="D55" s="39"/>
      <c r="E55" s="39"/>
      <c r="F55" s="39"/>
      <c r="G55" s="39"/>
      <c r="H55" s="39"/>
    </row>
    <row r="56" spans="1:8" ht="17.25" thickBot="1" x14ac:dyDescent="0.35">
      <c r="A56" s="88" t="str">
        <f>IF(ISTEXT('Plant Information'!A10),'Plant Information'!$A10,"N/A")</f>
        <v>N/A</v>
      </c>
      <c r="B56" s="89"/>
      <c r="C56" s="39"/>
      <c r="D56" s="88" t="str">
        <f>IF(ISTEXT('Plant Information'!A11),'Plant Information'!$A11,"N/A")</f>
        <v>N/A</v>
      </c>
      <c r="E56" s="89"/>
      <c r="F56" s="39"/>
      <c r="G56" s="88" t="str">
        <f>IF(ISTEXT('Plant Information'!A12),'Plant Information'!$A12,"N/A")</f>
        <v>N/A</v>
      </c>
      <c r="H56" s="89"/>
    </row>
    <row r="57" spans="1:8" ht="17.25" thickBot="1" x14ac:dyDescent="0.35">
      <c r="A57" s="42" t="s">
        <v>53</v>
      </c>
      <c r="B57" s="43">
        <f>SUM(A60:A64,A67:A71,A74:A78)</f>
        <v>0</v>
      </c>
      <c r="C57" s="39"/>
      <c r="D57" s="42" t="s">
        <v>53</v>
      </c>
      <c r="E57" s="43">
        <f>SUM(D60:D64,D67:D71,D74:D78)</f>
        <v>0</v>
      </c>
      <c r="F57" s="39"/>
      <c r="G57" s="42" t="s">
        <v>53</v>
      </c>
      <c r="H57" s="43">
        <f>SUM(G60:G64,G67:G71,G74:G78)</f>
        <v>0</v>
      </c>
    </row>
    <row r="58" spans="1:8" ht="17.25" thickBot="1" x14ac:dyDescent="0.35">
      <c r="A58" s="90" t="s">
        <v>5</v>
      </c>
      <c r="B58" s="91"/>
      <c r="C58" s="39"/>
      <c r="D58" s="90" t="s">
        <v>5</v>
      </c>
      <c r="E58" s="91"/>
      <c r="F58" s="39"/>
      <c r="G58" s="90" t="s">
        <v>5</v>
      </c>
      <c r="H58" s="91"/>
    </row>
    <row r="59" spans="1:8" ht="17.25" thickBot="1" x14ac:dyDescent="0.35">
      <c r="A59" s="44" t="s">
        <v>54</v>
      </c>
      <c r="B59" s="45" t="s">
        <v>55</v>
      </c>
      <c r="C59" s="39"/>
      <c r="D59" s="44" t="s">
        <v>54</v>
      </c>
      <c r="E59" s="45" t="s">
        <v>55</v>
      </c>
      <c r="F59" s="39"/>
      <c r="G59" s="44" t="s">
        <v>54</v>
      </c>
      <c r="H59" s="45" t="s">
        <v>55</v>
      </c>
    </row>
    <row r="60" spans="1:8" ht="16.5" x14ac:dyDescent="0.25">
      <c r="A60" s="46"/>
      <c r="B60" s="47"/>
      <c r="C60" s="74"/>
      <c r="D60" s="46"/>
      <c r="E60" s="47"/>
      <c r="F60" s="74"/>
      <c r="G60" s="46"/>
      <c r="H60" s="47"/>
    </row>
    <row r="61" spans="1:8" ht="16.5" x14ac:dyDescent="0.25">
      <c r="A61" s="46"/>
      <c r="B61" s="49"/>
      <c r="C61" s="74"/>
      <c r="D61" s="46"/>
      <c r="E61" s="49"/>
      <c r="F61" s="74"/>
      <c r="G61" s="46"/>
      <c r="H61" s="49"/>
    </row>
    <row r="62" spans="1:8" ht="16.5" x14ac:dyDescent="0.25">
      <c r="A62" s="46"/>
      <c r="B62" s="49"/>
      <c r="C62" s="74"/>
      <c r="D62" s="46"/>
      <c r="E62" s="49"/>
      <c r="F62" s="74"/>
      <c r="G62" s="46"/>
      <c r="H62" s="49"/>
    </row>
    <row r="63" spans="1:8" ht="16.5" x14ac:dyDescent="0.25">
      <c r="A63" s="46"/>
      <c r="B63" s="49"/>
      <c r="C63" s="74"/>
      <c r="D63" s="46"/>
      <c r="E63" s="49"/>
      <c r="F63" s="74"/>
      <c r="G63" s="46"/>
      <c r="H63" s="49"/>
    </row>
    <row r="64" spans="1:8" ht="17.25" thickBot="1" x14ac:dyDescent="0.3">
      <c r="A64" s="46"/>
      <c r="B64" s="51"/>
      <c r="C64" s="74"/>
      <c r="D64" s="46"/>
      <c r="E64" s="51"/>
      <c r="F64" s="74"/>
      <c r="G64" s="46"/>
      <c r="H64" s="51"/>
    </row>
    <row r="65" spans="1:8" ht="17.25" thickBot="1" x14ac:dyDescent="0.35">
      <c r="A65" s="90" t="s">
        <v>7</v>
      </c>
      <c r="B65" s="91"/>
      <c r="C65" s="39"/>
      <c r="D65" s="90" t="s">
        <v>7</v>
      </c>
      <c r="E65" s="91"/>
      <c r="F65" s="39"/>
      <c r="G65" s="90" t="s">
        <v>7</v>
      </c>
      <c r="H65" s="91"/>
    </row>
    <row r="66" spans="1:8" ht="17.25" thickBot="1" x14ac:dyDescent="0.35">
      <c r="A66" s="44" t="s">
        <v>54</v>
      </c>
      <c r="B66" s="45" t="s">
        <v>55</v>
      </c>
      <c r="C66" s="39"/>
      <c r="D66" s="44" t="s">
        <v>54</v>
      </c>
      <c r="E66" s="45" t="s">
        <v>55</v>
      </c>
      <c r="F66" s="39"/>
      <c r="G66" s="44" t="s">
        <v>54</v>
      </c>
      <c r="H66" s="45" t="s">
        <v>55</v>
      </c>
    </row>
    <row r="67" spans="1:8" ht="16.5" x14ac:dyDescent="0.25">
      <c r="A67" s="46"/>
      <c r="B67" s="47"/>
      <c r="C67" s="74"/>
      <c r="D67" s="46"/>
      <c r="E67" s="47"/>
      <c r="F67" s="74"/>
      <c r="G67" s="46"/>
      <c r="H67" s="47"/>
    </row>
    <row r="68" spans="1:8" ht="16.5" x14ac:dyDescent="0.25">
      <c r="A68" s="46"/>
      <c r="B68" s="49"/>
      <c r="C68" s="74"/>
      <c r="D68" s="46"/>
      <c r="E68" s="49"/>
      <c r="F68" s="74"/>
      <c r="G68" s="46"/>
      <c r="H68" s="49"/>
    </row>
    <row r="69" spans="1:8" ht="16.5" x14ac:dyDescent="0.25">
      <c r="A69" s="46"/>
      <c r="B69" s="49"/>
      <c r="C69" s="74"/>
      <c r="D69" s="46"/>
      <c r="E69" s="49"/>
      <c r="F69" s="74"/>
      <c r="G69" s="46"/>
      <c r="H69" s="49"/>
    </row>
    <row r="70" spans="1:8" ht="16.5" x14ac:dyDescent="0.25">
      <c r="A70" s="46"/>
      <c r="B70" s="49"/>
      <c r="C70" s="74"/>
      <c r="D70" s="46"/>
      <c r="E70" s="49"/>
      <c r="F70" s="74"/>
      <c r="G70" s="46"/>
      <c r="H70" s="49"/>
    </row>
    <row r="71" spans="1:8" ht="17.25" thickBot="1" x14ac:dyDescent="0.3">
      <c r="A71" s="46"/>
      <c r="B71" s="51"/>
      <c r="C71" s="74"/>
      <c r="D71" s="46"/>
      <c r="E71" s="51"/>
      <c r="F71" s="74"/>
      <c r="G71" s="46"/>
      <c r="H71" s="51"/>
    </row>
    <row r="72" spans="1:8" ht="17.25" thickBot="1" x14ac:dyDescent="0.35">
      <c r="A72" s="90" t="s">
        <v>9</v>
      </c>
      <c r="B72" s="91"/>
      <c r="C72" s="39"/>
      <c r="D72" s="90" t="s">
        <v>9</v>
      </c>
      <c r="E72" s="91"/>
      <c r="F72" s="39"/>
      <c r="G72" s="90" t="s">
        <v>9</v>
      </c>
      <c r="H72" s="91"/>
    </row>
    <row r="73" spans="1:8" ht="17.25" thickBot="1" x14ac:dyDescent="0.35">
      <c r="A73" s="44" t="s">
        <v>54</v>
      </c>
      <c r="B73" s="45" t="s">
        <v>55</v>
      </c>
      <c r="C73" s="39"/>
      <c r="D73" s="44" t="s">
        <v>54</v>
      </c>
      <c r="E73" s="45" t="s">
        <v>55</v>
      </c>
      <c r="F73" s="39"/>
      <c r="G73" s="44" t="s">
        <v>54</v>
      </c>
      <c r="H73" s="45" t="s">
        <v>55</v>
      </c>
    </row>
    <row r="74" spans="1:8" ht="16.5" x14ac:dyDescent="0.25">
      <c r="A74" s="46"/>
      <c r="B74" s="47"/>
      <c r="C74" s="74"/>
      <c r="D74" s="46"/>
      <c r="E74" s="47"/>
      <c r="F74" s="74"/>
      <c r="G74" s="46"/>
      <c r="H74" s="47"/>
    </row>
    <row r="75" spans="1:8" ht="16.5" x14ac:dyDescent="0.25">
      <c r="A75" s="46"/>
      <c r="B75" s="49"/>
      <c r="C75" s="74"/>
      <c r="D75" s="46"/>
      <c r="E75" s="49"/>
      <c r="F75" s="74"/>
      <c r="G75" s="46"/>
      <c r="H75" s="49"/>
    </row>
    <row r="76" spans="1:8" ht="16.5" x14ac:dyDescent="0.25">
      <c r="A76" s="46"/>
      <c r="B76" s="49"/>
      <c r="C76" s="74"/>
      <c r="D76" s="46"/>
      <c r="E76" s="49"/>
      <c r="F76" s="74"/>
      <c r="G76" s="46"/>
      <c r="H76" s="49"/>
    </row>
    <row r="77" spans="1:8" ht="16.5" x14ac:dyDescent="0.25">
      <c r="A77" s="46"/>
      <c r="B77" s="49"/>
      <c r="C77" s="74"/>
      <c r="D77" s="46"/>
      <c r="E77" s="49"/>
      <c r="F77" s="74"/>
      <c r="G77" s="46"/>
      <c r="H77" s="49"/>
    </row>
    <row r="78" spans="1:8" ht="17.25" thickBot="1" x14ac:dyDescent="0.3">
      <c r="A78" s="46"/>
      <c r="B78" s="49"/>
      <c r="C78" s="74"/>
      <c r="D78" s="46"/>
      <c r="E78" s="49"/>
      <c r="F78" s="74"/>
      <c r="G78" s="46"/>
      <c r="H78" s="49"/>
    </row>
    <row r="79" spans="1:8" ht="17.25" thickBot="1" x14ac:dyDescent="0.35">
      <c r="A79" s="90" t="s">
        <v>56</v>
      </c>
      <c r="B79" s="91"/>
      <c r="C79" s="39"/>
      <c r="D79" s="90" t="s">
        <v>56</v>
      </c>
      <c r="E79" s="91"/>
      <c r="F79" s="39"/>
      <c r="G79" s="90" t="s">
        <v>56</v>
      </c>
      <c r="H79" s="91"/>
    </row>
    <row r="80" spans="1:8" ht="40.5" customHeight="1" x14ac:dyDescent="0.3">
      <c r="A80" s="92"/>
      <c r="B80" s="93"/>
      <c r="C80" s="39"/>
      <c r="D80" s="92"/>
      <c r="E80" s="93"/>
      <c r="F80" s="39"/>
      <c r="G80" s="92"/>
      <c r="H80" s="93"/>
    </row>
  </sheetData>
  <sheetProtection algorithmName="SHA-512" hashValue="35AaqXB2+vCiMIm1MNsjYDjxOWU/8MIWg/liU5EL+/qg8IfCfpYvp018KJlEqsw6NKkR3neL6AhPnPlHoQkLpg==" saltValue="5WDfKrcVoReFeWc4lR6rTQ==" spinCount="100000" sheet="1" insertRows="0" deleteRows="0"/>
  <mergeCells count="55">
    <mergeCell ref="A2:H2"/>
    <mergeCell ref="A54:B54"/>
    <mergeCell ref="D54:E54"/>
    <mergeCell ref="G54:H54"/>
    <mergeCell ref="A28:B28"/>
    <mergeCell ref="D28:E28"/>
    <mergeCell ref="G28:H28"/>
    <mergeCell ref="A53:B53"/>
    <mergeCell ref="D53:E53"/>
    <mergeCell ref="G53:H53"/>
    <mergeCell ref="A27:B27"/>
    <mergeCell ref="D27:E27"/>
    <mergeCell ref="G27:H27"/>
    <mergeCell ref="G30:H30"/>
    <mergeCell ref="G32:H32"/>
    <mergeCell ref="G39:H39"/>
    <mergeCell ref="A79:B79"/>
    <mergeCell ref="D79:E79"/>
    <mergeCell ref="G79:H79"/>
    <mergeCell ref="A80:B80"/>
    <mergeCell ref="D80:E80"/>
    <mergeCell ref="G80:H80"/>
    <mergeCell ref="G56:H56"/>
    <mergeCell ref="G58:H58"/>
    <mergeCell ref="G65:H65"/>
    <mergeCell ref="G72:H72"/>
    <mergeCell ref="A56:B56"/>
    <mergeCell ref="A58:B58"/>
    <mergeCell ref="A65:B65"/>
    <mergeCell ref="A72:B72"/>
    <mergeCell ref="D56:E56"/>
    <mergeCell ref="D58:E58"/>
    <mergeCell ref="D65:E65"/>
    <mergeCell ref="D72:E72"/>
    <mergeCell ref="G46:H46"/>
    <mergeCell ref="A30:B30"/>
    <mergeCell ref="A32:B32"/>
    <mergeCell ref="A39:B39"/>
    <mergeCell ref="A46:B46"/>
    <mergeCell ref="D30:E30"/>
    <mergeCell ref="D32:E32"/>
    <mergeCell ref="D39:E39"/>
    <mergeCell ref="D46:E46"/>
    <mergeCell ref="G4:H4"/>
    <mergeCell ref="G6:H6"/>
    <mergeCell ref="G13:H13"/>
    <mergeCell ref="G20:H20"/>
    <mergeCell ref="A4:B4"/>
    <mergeCell ref="A6:B6"/>
    <mergeCell ref="A13:B13"/>
    <mergeCell ref="A20:B20"/>
    <mergeCell ref="D4:E4"/>
    <mergeCell ref="D6:E6"/>
    <mergeCell ref="D13:E13"/>
    <mergeCell ref="D20:E20"/>
  </mergeCells>
  <dataValidations xWindow="517" yWindow="620" count="4">
    <dataValidation allowBlank="1" showInputMessage="1" showErrorMessage="1" prompt="Cell will autopopulate with location name. Please fill in Location Name column on Plant Information tab." sqref="A4:B4 D4:E4 D56:E56 G4:H4 A30:B30 D30:E30 G30:H30 A56:B56 G56:H56" xr:uid="{834F7D38-6929-49F3-B6B0-5EA71120BA2D}"/>
    <dataValidation allowBlank="1" showInputMessage="1" showErrorMessage="1" prompt="If &quot;Other&quot; is listed for this location, please relist the amount and name of each instance." sqref="A27:B27 D27:E27 G27:H27 A53:B53 D53:E53 G53:H53 A79:B79 D79:E79 G79:H79" xr:uid="{8B442FF2-A2D0-4FF0-AB41-B0BE9D75F61F}"/>
    <dataValidation allowBlank="1" showInputMessage="1" showErrorMessage="1" prompt="Each table represents a location. Fill in numbers for the entirety of your in-plant INCLUDING VACANT POSITIONS." sqref="A2:H2" xr:uid="{134CD462-098D-47F5-BC9C-0A348A29A910}"/>
    <dataValidation type="decimal" operator="greaterThan" allowBlank="1" showInputMessage="1" showErrorMessage="1" prompt="Report the total number of positions per classification including filled and vacant positions." sqref="A8:A12 A15:A19 A22:A26 D8:D12 D15:D19 D22:D26 G8:G12 G15:G19 G22:G26 A34:A38 A41:A45 A48:A52 D34:D38 D41:D45 D48:D52 G34:G38 G41:G45 G48:G52 A60:A64 A67:A71 A74:A78 D74:D78 D67:D71 D60:D64 G60:G64 G67:G71 G74:G78" xr:uid="{CC69628C-7D45-4524-A1A9-D90F48FBC1E6}">
      <formula1>0</formula1>
    </dataValidation>
  </dataValidations>
  <pageMargins left="0.7" right="0.7" top="0.75" bottom="0.75" header="0.3" footer="0.3"/>
  <extLst>
    <ext xmlns:x14="http://schemas.microsoft.com/office/spreadsheetml/2009/9/main" uri="{CCE6A557-97BC-4b89-ADB6-D9C93CAAB3DF}">
      <x14:dataValidations xmlns:xm="http://schemas.microsoft.com/office/excel/2006/main" xWindow="517" yWindow="620" count="3">
        <x14:dataValidation type="list" allowBlank="1" showInputMessage="1" showErrorMessage="1" xr:uid="{3D447661-E922-4107-B9A6-C1C9D6522494}">
          <x14:formula1>
            <xm:f>'DataValidation Lists Personnel'!$A$2:$A$30</xm:f>
          </x14:formula1>
          <xm:sqref>B8:B12 E8:E12 H8:H12 H34:H38 E34:E37 E38 B34:B38 B60:B64 E60:E64 H60:H64</xm:sqref>
        </x14:dataValidation>
        <x14:dataValidation type="list" allowBlank="1" showInputMessage="1" showErrorMessage="1" xr:uid="{67C229C6-F368-40C2-A20D-29C5C598F18C}">
          <x14:formula1>
            <xm:f>'DataValidation Lists Personnel'!$C$2:$C$43</xm:f>
          </x14:formula1>
          <xm:sqref>B15:B19 E15:E19 H15:H19 B41:B45 E41:E45 H41:H45 B67:B71 E67:E71 H67:H71</xm:sqref>
        </x14:dataValidation>
        <x14:dataValidation type="list" allowBlank="1" showInputMessage="1" showErrorMessage="1" xr:uid="{12E09276-7288-4458-922B-F8F4B80951E3}">
          <x14:formula1>
            <xm:f>'DataValidation Lists Personnel'!$E$2:$E$27</xm:f>
          </x14:formula1>
          <xm:sqref>B22:B26 E22:E26 H22:H26 B48:B52 E48:E52 H48:H52 B74:B78 E74:E78 H74:H78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0C145-0DD1-4549-975E-CFB6FB6E7156}">
  <dimension ref="A1:S51"/>
  <sheetViews>
    <sheetView tabSelected="1" topLeftCell="B1" zoomScaleNormal="100" workbookViewId="0">
      <selection activeCell="H13" sqref="H13"/>
    </sheetView>
  </sheetViews>
  <sheetFormatPr defaultRowHeight="15" x14ac:dyDescent="0.25"/>
  <cols>
    <col min="1" max="2" width="14.42578125" customWidth="1"/>
    <col min="3" max="3" width="14.28515625" customWidth="1"/>
    <col min="4" max="4" width="24" customWidth="1"/>
    <col min="5" max="5" width="12.28515625" customWidth="1"/>
    <col min="6" max="6" width="15.85546875" customWidth="1"/>
    <col min="7" max="7" width="10.7109375" customWidth="1"/>
    <col min="8" max="8" width="11.140625" customWidth="1"/>
    <col min="9" max="10" width="20.42578125" customWidth="1"/>
    <col min="11" max="11" width="12.28515625" customWidth="1"/>
    <col min="12" max="12" width="16.28515625" style="1" customWidth="1"/>
    <col min="13" max="13" width="9.140625" style="1" customWidth="1"/>
    <col min="14" max="14" width="13.28515625" style="4" customWidth="1"/>
    <col min="15" max="16" width="11.42578125" style="4" customWidth="1"/>
    <col min="17" max="17" width="13.140625" style="3" customWidth="1"/>
    <col min="18" max="18" width="13.5703125" customWidth="1"/>
    <col min="19" max="19" width="25.7109375" customWidth="1"/>
    <col min="20" max="20" width="28.85546875" customWidth="1"/>
    <col min="21" max="21" width="31.5703125" customWidth="1"/>
    <col min="23" max="23" width="15.42578125" customWidth="1"/>
    <col min="24" max="24" width="10.85546875" customWidth="1"/>
  </cols>
  <sheetData>
    <row r="1" spans="1:19" ht="57" x14ac:dyDescent="0.25">
      <c r="A1" s="52" t="s">
        <v>57</v>
      </c>
      <c r="B1" s="52" t="s">
        <v>58</v>
      </c>
      <c r="C1" s="53" t="s">
        <v>59</v>
      </c>
      <c r="D1" s="52" t="s">
        <v>60</v>
      </c>
      <c r="E1" s="52" t="s">
        <v>61</v>
      </c>
      <c r="F1" s="52" t="s">
        <v>62</v>
      </c>
      <c r="G1" s="52" t="s">
        <v>63</v>
      </c>
      <c r="H1" s="52" t="s">
        <v>64</v>
      </c>
      <c r="I1" s="52" t="s">
        <v>65</v>
      </c>
      <c r="J1" s="52" t="s">
        <v>66</v>
      </c>
      <c r="K1" s="54" t="s">
        <v>67</v>
      </c>
      <c r="L1" s="55" t="s">
        <v>68</v>
      </c>
      <c r="M1" s="56" t="s">
        <v>69</v>
      </c>
      <c r="N1" s="56" t="s">
        <v>153</v>
      </c>
      <c r="O1" s="56" t="s">
        <v>154</v>
      </c>
      <c r="P1" s="57" t="s">
        <v>155</v>
      </c>
      <c r="Q1" s="52" t="s">
        <v>70</v>
      </c>
      <c r="R1" s="52" t="s">
        <v>71</v>
      </c>
      <c r="S1" s="52" t="s">
        <v>56</v>
      </c>
    </row>
    <row r="2" spans="1:19" ht="16.5" x14ac:dyDescent="0.25">
      <c r="A2" s="49"/>
      <c r="B2" s="49"/>
      <c r="C2" s="32"/>
      <c r="D2" s="49"/>
      <c r="E2" s="49"/>
      <c r="F2" s="49"/>
      <c r="G2" s="49"/>
      <c r="H2" s="49"/>
      <c r="I2" s="49"/>
      <c r="J2" s="49"/>
      <c r="K2" s="58"/>
      <c r="L2" s="59"/>
      <c r="M2" s="33"/>
      <c r="N2" s="33"/>
      <c r="O2" s="33"/>
      <c r="P2" s="60">
        <f>IF(Equipment[[#This Row],[2026 Meter]]&gt;=0, Equipment[[#This Row],[2026 Meter]]-Equipment[[#This Row],[2025 Meter ]], "-")</f>
        <v>0</v>
      </c>
      <c r="Q2" s="49"/>
      <c r="R2" s="61" t="str">
        <f>IF(Equipment[[#This Row],[2026 Meter]]&gt;0,Equipment[[#This Row],[Total 2026 Imp.]]/Equipment[[#This Row],[Annual Output Hours]]/60, "-")</f>
        <v>-</v>
      </c>
      <c r="S2" s="47"/>
    </row>
    <row r="3" spans="1:19" ht="16.5" x14ac:dyDescent="0.25">
      <c r="A3" s="49"/>
      <c r="B3" s="49"/>
      <c r="C3" s="32"/>
      <c r="D3" s="49"/>
      <c r="E3" s="49"/>
      <c r="F3" s="49"/>
      <c r="G3" s="49"/>
      <c r="H3" s="49"/>
      <c r="I3" s="49"/>
      <c r="J3" s="49"/>
      <c r="K3" s="58"/>
      <c r="L3" s="62"/>
      <c r="M3" s="33"/>
      <c r="N3" s="33"/>
      <c r="O3" s="33"/>
      <c r="P3" s="60">
        <f>IF(Equipment[[#This Row],[2026 Meter]]&gt;=0, Equipment[[#This Row],[2026 Meter]]-Equipment[[#This Row],[2025 Meter ]], "-")</f>
        <v>0</v>
      </c>
      <c r="Q3" s="49"/>
      <c r="R3" s="61" t="str">
        <f>IF(Equipment[[#This Row],[2026 Meter]]&gt;0,Equipment[[#This Row],[Total 2026 Imp.]]/Equipment[[#This Row],[Annual Output Hours]]/60, "-")</f>
        <v>-</v>
      </c>
      <c r="S3" s="49"/>
    </row>
    <row r="4" spans="1:19" ht="16.5" x14ac:dyDescent="0.25">
      <c r="A4" s="49"/>
      <c r="B4" s="49"/>
      <c r="C4" s="32"/>
      <c r="D4" s="49"/>
      <c r="E4" s="49"/>
      <c r="F4" s="49"/>
      <c r="G4" s="49"/>
      <c r="H4" s="49"/>
      <c r="I4" s="49"/>
      <c r="J4" s="49"/>
      <c r="K4" s="58"/>
      <c r="L4" s="62"/>
      <c r="M4" s="33"/>
      <c r="N4" s="33"/>
      <c r="O4" s="33"/>
      <c r="P4" s="60">
        <f>IF(Equipment[[#This Row],[2026 Meter]]&gt;=0, Equipment[[#This Row],[2026 Meter]]-Equipment[[#This Row],[2025 Meter ]], "-")</f>
        <v>0</v>
      </c>
      <c r="Q4" s="49"/>
      <c r="R4" s="61" t="str">
        <f>IF(Equipment[[#This Row],[2026 Meter]]&gt;0,Equipment[[#This Row],[Total 2026 Imp.]]/Equipment[[#This Row],[Annual Output Hours]]/60, "-")</f>
        <v>-</v>
      </c>
      <c r="S4" s="49"/>
    </row>
    <row r="5" spans="1:19" ht="16.5" x14ac:dyDescent="0.25">
      <c r="A5" s="49"/>
      <c r="B5" s="49"/>
      <c r="C5" s="32"/>
      <c r="D5" s="49"/>
      <c r="E5" s="49"/>
      <c r="F5" s="49"/>
      <c r="G5" s="49"/>
      <c r="H5" s="49"/>
      <c r="I5" s="49"/>
      <c r="J5" s="49"/>
      <c r="K5" s="58"/>
      <c r="L5" s="62"/>
      <c r="M5" s="33"/>
      <c r="N5" s="33"/>
      <c r="O5" s="33"/>
      <c r="P5" s="60">
        <f>IF(Equipment[[#This Row],[2026 Meter]]&gt;=0, Equipment[[#This Row],[2026 Meter]]-Equipment[[#This Row],[2025 Meter ]], "-")</f>
        <v>0</v>
      </c>
      <c r="Q5" s="49"/>
      <c r="R5" s="61" t="str">
        <f>IF(Equipment[[#This Row],[2026 Meter]]&gt;0,Equipment[[#This Row],[Total 2026 Imp.]]/Equipment[[#This Row],[Annual Output Hours]]/60, "-")</f>
        <v>-</v>
      </c>
      <c r="S5" s="49"/>
    </row>
    <row r="6" spans="1:19" ht="16.5" x14ac:dyDescent="0.25">
      <c r="A6" s="49"/>
      <c r="B6" s="49"/>
      <c r="C6" s="32"/>
      <c r="D6" s="49"/>
      <c r="E6" s="49"/>
      <c r="F6" s="49"/>
      <c r="G6" s="49"/>
      <c r="H6" s="49"/>
      <c r="I6" s="49"/>
      <c r="J6" s="49"/>
      <c r="K6" s="58"/>
      <c r="L6" s="62"/>
      <c r="M6" s="33"/>
      <c r="N6" s="33"/>
      <c r="O6" s="33"/>
      <c r="P6" s="60">
        <f>IF(Equipment[[#This Row],[2026 Meter]]&gt;=0, Equipment[[#This Row],[2026 Meter]]-Equipment[[#This Row],[2025 Meter ]], "-")</f>
        <v>0</v>
      </c>
      <c r="Q6" s="49"/>
      <c r="R6" s="61" t="str">
        <f>IF(Equipment[[#This Row],[2026 Meter]]&gt;0,Equipment[[#This Row],[Total 2026 Imp.]]/Equipment[[#This Row],[Annual Output Hours]]/60, "-")</f>
        <v>-</v>
      </c>
      <c r="S6" s="49"/>
    </row>
    <row r="7" spans="1:19" ht="16.5" x14ac:dyDescent="0.25">
      <c r="A7" s="49"/>
      <c r="B7" s="49"/>
      <c r="C7" s="32"/>
      <c r="D7" s="49"/>
      <c r="E7" s="49"/>
      <c r="F7" s="49"/>
      <c r="G7" s="49"/>
      <c r="H7" s="49"/>
      <c r="I7" s="49"/>
      <c r="J7" s="49"/>
      <c r="K7" s="58"/>
      <c r="L7" s="62"/>
      <c r="M7" s="63"/>
      <c r="N7" s="33"/>
      <c r="O7" s="33"/>
      <c r="P7" s="60">
        <f>IF(Equipment[[#This Row],[2026 Meter]]&gt;=0, Equipment[[#This Row],[2026 Meter]]-Equipment[[#This Row],[2025 Meter ]], "-")</f>
        <v>0</v>
      </c>
      <c r="Q7" s="49"/>
      <c r="R7" s="61" t="str">
        <f>IF(Equipment[[#This Row],[2026 Meter]]&gt;0,Equipment[[#This Row],[Total 2026 Imp.]]/Equipment[[#This Row],[Annual Output Hours]]/60, "-")</f>
        <v>-</v>
      </c>
      <c r="S7" s="49"/>
    </row>
    <row r="8" spans="1:19" ht="16.5" x14ac:dyDescent="0.25">
      <c r="A8" s="49"/>
      <c r="B8" s="49"/>
      <c r="C8" s="32"/>
      <c r="D8" s="49"/>
      <c r="E8" s="49"/>
      <c r="F8" s="49"/>
      <c r="G8" s="49"/>
      <c r="H8" s="49"/>
      <c r="I8" s="49"/>
      <c r="J8" s="49"/>
      <c r="K8" s="58"/>
      <c r="L8" s="62"/>
      <c r="M8" s="63"/>
      <c r="N8" s="33"/>
      <c r="O8" s="33"/>
      <c r="P8" s="60">
        <f>IF(Equipment[[#This Row],[2026 Meter]]&gt;=0, Equipment[[#This Row],[2026 Meter]]-Equipment[[#This Row],[2025 Meter ]], "-")</f>
        <v>0</v>
      </c>
      <c r="Q8" s="49"/>
      <c r="R8" s="61" t="str">
        <f>IF(Equipment[[#This Row],[2026 Meter]]&gt;0,Equipment[[#This Row],[Total 2026 Imp.]]/Equipment[[#This Row],[Annual Output Hours]]/60, "-")</f>
        <v>-</v>
      </c>
      <c r="S8" s="49"/>
    </row>
    <row r="9" spans="1:19" ht="16.5" x14ac:dyDescent="0.25">
      <c r="A9" s="49"/>
      <c r="B9" s="49"/>
      <c r="C9" s="32"/>
      <c r="D9" s="49"/>
      <c r="E9" s="49"/>
      <c r="F9" s="49"/>
      <c r="G9" s="49"/>
      <c r="H9" s="49"/>
      <c r="I9" s="49"/>
      <c r="J9" s="49"/>
      <c r="K9" s="58"/>
      <c r="L9" s="62"/>
      <c r="M9" s="63"/>
      <c r="N9" s="33"/>
      <c r="O9" s="33"/>
      <c r="P9" s="60">
        <f>IF(Equipment[[#This Row],[2026 Meter]]&gt;=0, Equipment[[#This Row],[2026 Meter]]-Equipment[[#This Row],[2025 Meter ]], "-")</f>
        <v>0</v>
      </c>
      <c r="Q9" s="49"/>
      <c r="R9" s="61" t="str">
        <f>IF(Equipment[[#This Row],[2026 Meter]]&gt;0,Equipment[[#This Row],[Total 2026 Imp.]]/Equipment[[#This Row],[Annual Output Hours]]/60, "-")</f>
        <v>-</v>
      </c>
      <c r="S9" s="49"/>
    </row>
    <row r="10" spans="1:19" ht="16.5" x14ac:dyDescent="0.25">
      <c r="A10" s="49"/>
      <c r="B10" s="49"/>
      <c r="C10" s="32"/>
      <c r="D10" s="49"/>
      <c r="E10" s="49"/>
      <c r="F10" s="49"/>
      <c r="G10" s="49"/>
      <c r="H10" s="49"/>
      <c r="I10" s="49"/>
      <c r="J10" s="49"/>
      <c r="K10" s="58"/>
      <c r="L10" s="62"/>
      <c r="M10" s="63"/>
      <c r="N10" s="33"/>
      <c r="O10" s="33"/>
      <c r="P10" s="60">
        <f>IF(Equipment[[#This Row],[2026 Meter]]&gt;=0, Equipment[[#This Row],[2026 Meter]]-Equipment[[#This Row],[2025 Meter ]], "-")</f>
        <v>0</v>
      </c>
      <c r="Q10" s="49"/>
      <c r="R10" s="61" t="str">
        <f>IF(Equipment[[#This Row],[2026 Meter]]&gt;0,Equipment[[#This Row],[Total 2026 Imp.]]/Equipment[[#This Row],[Annual Output Hours]]/60, "-")</f>
        <v>-</v>
      </c>
      <c r="S10" s="49"/>
    </row>
    <row r="11" spans="1:19" ht="16.5" x14ac:dyDescent="0.25">
      <c r="A11" s="49"/>
      <c r="B11" s="49"/>
      <c r="C11" s="32"/>
      <c r="D11" s="49"/>
      <c r="E11" s="49"/>
      <c r="F11" s="49"/>
      <c r="G11" s="49"/>
      <c r="H11" s="49"/>
      <c r="I11" s="49"/>
      <c r="J11" s="49"/>
      <c r="K11" s="58"/>
      <c r="L11" s="62"/>
      <c r="M11" s="63"/>
      <c r="N11" s="33"/>
      <c r="O11" s="33"/>
      <c r="P11" s="60">
        <f>IF(Equipment[[#This Row],[2026 Meter]]&gt;=0, Equipment[[#This Row],[2026 Meter]]-Equipment[[#This Row],[2025 Meter ]], "-")</f>
        <v>0</v>
      </c>
      <c r="Q11" s="49"/>
      <c r="R11" s="61" t="str">
        <f>IF(Equipment[[#This Row],[2026 Meter]]&gt;0,Equipment[[#This Row],[Total 2026 Imp.]]/Equipment[[#This Row],[Annual Output Hours]]/60, "-")</f>
        <v>-</v>
      </c>
      <c r="S11" s="49"/>
    </row>
    <row r="12" spans="1:19" ht="16.5" x14ac:dyDescent="0.25">
      <c r="A12" s="49"/>
      <c r="B12" s="49"/>
      <c r="C12" s="32"/>
      <c r="D12" s="49"/>
      <c r="E12" s="49"/>
      <c r="F12" s="49"/>
      <c r="G12" s="49"/>
      <c r="H12" s="49"/>
      <c r="I12" s="49"/>
      <c r="J12" s="49"/>
      <c r="K12" s="58"/>
      <c r="L12" s="62"/>
      <c r="M12" s="63"/>
      <c r="N12" s="33"/>
      <c r="O12" s="33"/>
      <c r="P12" s="60">
        <f>IF(Equipment[[#This Row],[2026 Meter]]&gt;=0, Equipment[[#This Row],[2026 Meter]]-Equipment[[#This Row],[2025 Meter ]], "-")</f>
        <v>0</v>
      </c>
      <c r="Q12" s="49"/>
      <c r="R12" s="61" t="str">
        <f>IF(Equipment[[#This Row],[2026 Meter]]&gt;0,Equipment[[#This Row],[Total 2026 Imp.]]/Equipment[[#This Row],[Annual Output Hours]]/60, "-")</f>
        <v>-</v>
      </c>
      <c r="S12" s="49"/>
    </row>
    <row r="13" spans="1:19" ht="16.5" x14ac:dyDescent="0.25">
      <c r="A13" s="49"/>
      <c r="B13" s="49"/>
      <c r="C13" s="32"/>
      <c r="D13" s="49"/>
      <c r="E13" s="49"/>
      <c r="F13" s="49"/>
      <c r="G13" s="49"/>
      <c r="H13" s="49"/>
      <c r="I13" s="49"/>
      <c r="J13" s="49"/>
      <c r="K13" s="58"/>
      <c r="L13" s="62"/>
      <c r="M13" s="63"/>
      <c r="N13" s="33"/>
      <c r="O13" s="33"/>
      <c r="P13" s="60">
        <f>IF(Equipment[[#This Row],[2026 Meter]]&gt;=0, Equipment[[#This Row],[2026 Meter]]-Equipment[[#This Row],[2025 Meter ]], "-")</f>
        <v>0</v>
      </c>
      <c r="Q13" s="49"/>
      <c r="R13" s="61" t="str">
        <f>IF(Equipment[[#This Row],[2026 Meter]]&gt;0,Equipment[[#This Row],[Total 2026 Imp.]]/Equipment[[#This Row],[Annual Output Hours]]/60, "-")</f>
        <v>-</v>
      </c>
      <c r="S13" s="49"/>
    </row>
    <row r="14" spans="1:19" ht="16.5" x14ac:dyDescent="0.25">
      <c r="A14" s="49"/>
      <c r="B14" s="49"/>
      <c r="C14" s="32"/>
      <c r="D14" s="49"/>
      <c r="E14" s="49"/>
      <c r="F14" s="49"/>
      <c r="G14" s="49"/>
      <c r="H14" s="49"/>
      <c r="I14" s="49"/>
      <c r="J14" s="49"/>
      <c r="K14" s="58"/>
      <c r="L14" s="62"/>
      <c r="M14" s="63"/>
      <c r="N14" s="33"/>
      <c r="O14" s="33"/>
      <c r="P14" s="60">
        <f>IF(Equipment[[#This Row],[2026 Meter]]&gt;=0, Equipment[[#This Row],[2026 Meter]]-Equipment[[#This Row],[2025 Meter ]], "-")</f>
        <v>0</v>
      </c>
      <c r="Q14" s="49"/>
      <c r="R14" s="61" t="str">
        <f>IF(Equipment[[#This Row],[2026 Meter]]&gt;0,Equipment[[#This Row],[Total 2026 Imp.]]/Equipment[[#This Row],[Annual Output Hours]]/60, "-")</f>
        <v>-</v>
      </c>
      <c r="S14" s="49"/>
    </row>
    <row r="15" spans="1:19" ht="16.5" x14ac:dyDescent="0.25">
      <c r="A15" s="49"/>
      <c r="B15" s="49"/>
      <c r="C15" s="32"/>
      <c r="D15" s="49"/>
      <c r="E15" s="49"/>
      <c r="F15" s="49"/>
      <c r="G15" s="49"/>
      <c r="H15" s="49"/>
      <c r="I15" s="49"/>
      <c r="J15" s="49"/>
      <c r="K15" s="58"/>
      <c r="L15" s="62"/>
      <c r="M15" s="63"/>
      <c r="N15" s="33"/>
      <c r="O15" s="33"/>
      <c r="P15" s="60">
        <f>IF(Equipment[[#This Row],[2026 Meter]]&gt;=0, Equipment[[#This Row],[2026 Meter]]-Equipment[[#This Row],[2025 Meter ]], "-")</f>
        <v>0</v>
      </c>
      <c r="Q15" s="49"/>
      <c r="R15" s="61" t="str">
        <f>IF(Equipment[[#This Row],[2026 Meter]]&gt;0,Equipment[[#This Row],[Total 2026 Imp.]]/Equipment[[#This Row],[Annual Output Hours]]/60, "-")</f>
        <v>-</v>
      </c>
      <c r="S15" s="49"/>
    </row>
    <row r="16" spans="1:19" ht="16.5" x14ac:dyDescent="0.25">
      <c r="A16" s="49"/>
      <c r="B16" s="49"/>
      <c r="C16" s="32"/>
      <c r="D16" s="49"/>
      <c r="E16" s="49"/>
      <c r="F16" s="49"/>
      <c r="G16" s="49"/>
      <c r="H16" s="49"/>
      <c r="I16" s="49"/>
      <c r="J16" s="49"/>
      <c r="K16" s="58"/>
      <c r="L16" s="62"/>
      <c r="M16" s="63"/>
      <c r="N16" s="33"/>
      <c r="O16" s="33"/>
      <c r="P16" s="60">
        <f>IF(Equipment[[#This Row],[2026 Meter]]&gt;=0, Equipment[[#This Row],[2026 Meter]]-Equipment[[#This Row],[2025 Meter ]], "-")</f>
        <v>0</v>
      </c>
      <c r="Q16" s="49"/>
      <c r="R16" s="61" t="str">
        <f>IF(Equipment[[#This Row],[2026 Meter]]&gt;0,Equipment[[#This Row],[Total 2026 Imp.]]/Equipment[[#This Row],[Annual Output Hours]]/60, "-")</f>
        <v>-</v>
      </c>
      <c r="S16" s="49"/>
    </row>
    <row r="17" spans="1:19" ht="16.5" x14ac:dyDescent="0.25">
      <c r="A17" s="49"/>
      <c r="B17" s="49"/>
      <c r="C17" s="32"/>
      <c r="D17" s="49"/>
      <c r="E17" s="49"/>
      <c r="F17" s="49"/>
      <c r="G17" s="49"/>
      <c r="H17" s="49"/>
      <c r="I17" s="49"/>
      <c r="J17" s="49"/>
      <c r="K17" s="58"/>
      <c r="L17" s="62"/>
      <c r="M17" s="63"/>
      <c r="N17" s="33"/>
      <c r="O17" s="33"/>
      <c r="P17" s="60">
        <f>IF(Equipment[[#This Row],[2026 Meter]]&gt;=0, Equipment[[#This Row],[2026 Meter]]-Equipment[[#This Row],[2025 Meter ]], "-")</f>
        <v>0</v>
      </c>
      <c r="Q17" s="49"/>
      <c r="R17" s="61" t="str">
        <f>IF(Equipment[[#This Row],[2026 Meter]]&gt;0,Equipment[[#This Row],[Total 2026 Imp.]]/Equipment[[#This Row],[Annual Output Hours]]/60, "-")</f>
        <v>-</v>
      </c>
      <c r="S17" s="49"/>
    </row>
    <row r="18" spans="1:19" ht="16.5" x14ac:dyDescent="0.25">
      <c r="A18" s="49"/>
      <c r="B18" s="49"/>
      <c r="C18" s="32"/>
      <c r="D18" s="49"/>
      <c r="E18" s="49"/>
      <c r="F18" s="49"/>
      <c r="G18" s="49"/>
      <c r="H18" s="49"/>
      <c r="I18" s="49"/>
      <c r="J18" s="49"/>
      <c r="K18" s="58"/>
      <c r="L18" s="62"/>
      <c r="M18" s="63"/>
      <c r="N18" s="33"/>
      <c r="O18" s="33"/>
      <c r="P18" s="60">
        <f>IF(Equipment[[#This Row],[2026 Meter]]&gt;=0, Equipment[[#This Row],[2026 Meter]]-Equipment[[#This Row],[2025 Meter ]], "-")</f>
        <v>0</v>
      </c>
      <c r="Q18" s="49"/>
      <c r="R18" s="61" t="str">
        <f>IF(Equipment[[#This Row],[2026 Meter]]&gt;0,Equipment[[#This Row],[Total 2026 Imp.]]/Equipment[[#This Row],[Annual Output Hours]]/60, "-")</f>
        <v>-</v>
      </c>
      <c r="S18" s="49"/>
    </row>
    <row r="19" spans="1:19" ht="16.5" x14ac:dyDescent="0.25">
      <c r="A19" s="49"/>
      <c r="B19" s="49"/>
      <c r="C19" s="32"/>
      <c r="D19" s="49"/>
      <c r="E19" s="49"/>
      <c r="F19" s="49"/>
      <c r="G19" s="49"/>
      <c r="H19" s="49"/>
      <c r="I19" s="49"/>
      <c r="J19" s="49"/>
      <c r="K19" s="58"/>
      <c r="L19" s="62"/>
      <c r="M19" s="63"/>
      <c r="N19" s="33"/>
      <c r="O19" s="33"/>
      <c r="P19" s="60">
        <f>IF(Equipment[[#This Row],[2026 Meter]]&gt;=0, Equipment[[#This Row],[2026 Meter]]-Equipment[[#This Row],[2025 Meter ]], "-")</f>
        <v>0</v>
      </c>
      <c r="Q19" s="49"/>
      <c r="R19" s="61" t="str">
        <f>IF(Equipment[[#This Row],[2026 Meter]]&gt;0,Equipment[[#This Row],[Total 2026 Imp.]]/Equipment[[#This Row],[Annual Output Hours]]/60, "-")</f>
        <v>-</v>
      </c>
      <c r="S19" s="49"/>
    </row>
    <row r="20" spans="1:19" ht="16.5" x14ac:dyDescent="0.25">
      <c r="A20" s="49"/>
      <c r="B20" s="49"/>
      <c r="C20" s="32"/>
      <c r="D20" s="49"/>
      <c r="E20" s="49"/>
      <c r="F20" s="49"/>
      <c r="G20" s="49"/>
      <c r="H20" s="49"/>
      <c r="I20" s="49"/>
      <c r="J20" s="49"/>
      <c r="K20" s="58"/>
      <c r="L20" s="62"/>
      <c r="M20" s="63"/>
      <c r="N20" s="33"/>
      <c r="O20" s="33"/>
      <c r="P20" s="60">
        <f>IF(Equipment[[#This Row],[2026 Meter]]&gt;=0, Equipment[[#This Row],[2026 Meter]]-Equipment[[#This Row],[2025 Meter ]], "-")</f>
        <v>0</v>
      </c>
      <c r="Q20" s="49"/>
      <c r="R20" s="61" t="str">
        <f>IF(Equipment[[#This Row],[2026 Meter]]&gt;0,Equipment[[#This Row],[Total 2026 Imp.]]/Equipment[[#This Row],[Annual Output Hours]]/60, "-")</f>
        <v>-</v>
      </c>
      <c r="S20" s="49"/>
    </row>
    <row r="21" spans="1:19" ht="16.5" x14ac:dyDescent="0.25">
      <c r="A21" s="49"/>
      <c r="B21" s="49"/>
      <c r="C21" s="32"/>
      <c r="D21" s="49"/>
      <c r="E21" s="49"/>
      <c r="F21" s="49"/>
      <c r="G21" s="49"/>
      <c r="H21" s="49"/>
      <c r="I21" s="49"/>
      <c r="J21" s="49"/>
      <c r="K21" s="58"/>
      <c r="L21" s="62"/>
      <c r="M21" s="63"/>
      <c r="N21" s="33"/>
      <c r="O21" s="33"/>
      <c r="P21" s="60">
        <f>IF(Equipment[[#This Row],[2026 Meter]]&gt;=0, Equipment[[#This Row],[2026 Meter]]-Equipment[[#This Row],[2025 Meter ]], "-")</f>
        <v>0</v>
      </c>
      <c r="Q21" s="49"/>
      <c r="R21" s="61" t="str">
        <f>IF(Equipment[[#This Row],[2026 Meter]]&gt;0,Equipment[[#This Row],[Total 2026 Imp.]]/Equipment[[#This Row],[Annual Output Hours]]/60, "-")</f>
        <v>-</v>
      </c>
      <c r="S21" s="49"/>
    </row>
    <row r="22" spans="1:19" ht="16.5" x14ac:dyDescent="0.25">
      <c r="A22" s="49"/>
      <c r="B22" s="49"/>
      <c r="C22" s="32"/>
      <c r="D22" s="49"/>
      <c r="E22" s="49"/>
      <c r="F22" s="49"/>
      <c r="G22" s="49"/>
      <c r="H22" s="49"/>
      <c r="I22" s="49"/>
      <c r="J22" s="49"/>
      <c r="K22" s="58"/>
      <c r="L22" s="62"/>
      <c r="M22" s="63"/>
      <c r="N22" s="33"/>
      <c r="O22" s="33"/>
      <c r="P22" s="60">
        <f>IF(Equipment[[#This Row],[2026 Meter]]&gt;=0, Equipment[[#This Row],[2026 Meter]]-Equipment[[#This Row],[2025 Meter ]], "-")</f>
        <v>0</v>
      </c>
      <c r="Q22" s="49"/>
      <c r="R22" s="61" t="str">
        <f>IF(Equipment[[#This Row],[2026 Meter]]&gt;0,Equipment[[#This Row],[Total 2026 Imp.]]/Equipment[[#This Row],[Annual Output Hours]]/60, "-")</f>
        <v>-</v>
      </c>
      <c r="S22" s="49"/>
    </row>
    <row r="23" spans="1:19" ht="16.5" x14ac:dyDescent="0.25">
      <c r="A23" s="49"/>
      <c r="B23" s="49"/>
      <c r="C23" s="32"/>
      <c r="D23" s="49"/>
      <c r="E23" s="49"/>
      <c r="F23" s="49"/>
      <c r="G23" s="49"/>
      <c r="H23" s="49"/>
      <c r="I23" s="49"/>
      <c r="J23" s="49"/>
      <c r="K23" s="58"/>
      <c r="L23" s="62"/>
      <c r="M23" s="63"/>
      <c r="N23" s="33"/>
      <c r="O23" s="33"/>
      <c r="P23" s="60">
        <f>IF(Equipment[[#This Row],[2026 Meter]]&gt;=0, Equipment[[#This Row],[2026 Meter]]-Equipment[[#This Row],[2025 Meter ]], "-")</f>
        <v>0</v>
      </c>
      <c r="Q23" s="49"/>
      <c r="R23" s="61" t="str">
        <f>IF(Equipment[[#This Row],[2026 Meter]]&gt;0,Equipment[[#This Row],[Total 2026 Imp.]]/Equipment[[#This Row],[Annual Output Hours]]/60, "-")</f>
        <v>-</v>
      </c>
      <c r="S23" s="49"/>
    </row>
    <row r="24" spans="1:19" ht="16.5" x14ac:dyDescent="0.25">
      <c r="A24" s="49"/>
      <c r="B24" s="49"/>
      <c r="C24" s="32"/>
      <c r="D24" s="49"/>
      <c r="E24" s="49"/>
      <c r="F24" s="49"/>
      <c r="G24" s="49"/>
      <c r="H24" s="49"/>
      <c r="I24" s="49"/>
      <c r="J24" s="49"/>
      <c r="K24" s="58"/>
      <c r="L24" s="62"/>
      <c r="M24" s="63"/>
      <c r="N24" s="33"/>
      <c r="O24" s="33"/>
      <c r="P24" s="60">
        <f>IF(Equipment[[#This Row],[2026 Meter]]&gt;=0, Equipment[[#This Row],[2026 Meter]]-Equipment[[#This Row],[2025 Meter ]], "-")</f>
        <v>0</v>
      </c>
      <c r="Q24" s="49"/>
      <c r="R24" s="61" t="str">
        <f>IF(Equipment[[#This Row],[2026 Meter]]&gt;0,Equipment[[#This Row],[Total 2026 Imp.]]/Equipment[[#This Row],[Annual Output Hours]]/60, "-")</f>
        <v>-</v>
      </c>
      <c r="S24" s="49"/>
    </row>
    <row r="25" spans="1:19" ht="16.5" x14ac:dyDescent="0.25">
      <c r="A25" s="49"/>
      <c r="B25" s="49"/>
      <c r="C25" s="64"/>
      <c r="D25" s="49"/>
      <c r="E25" s="49"/>
      <c r="F25" s="49"/>
      <c r="G25" s="49"/>
      <c r="H25" s="49"/>
      <c r="I25" s="49"/>
      <c r="J25" s="49"/>
      <c r="K25" s="58"/>
      <c r="L25" s="62"/>
      <c r="M25" s="63"/>
      <c r="N25" s="33"/>
      <c r="O25" s="33"/>
      <c r="P25" s="60">
        <f>IF(Equipment[[#This Row],[2026 Meter]]&gt;=0, Equipment[[#This Row],[2026 Meter]]-Equipment[[#This Row],[2025 Meter ]], "-")</f>
        <v>0</v>
      </c>
      <c r="Q25" s="49"/>
      <c r="R25" s="61" t="str">
        <f>IF(Equipment[[#This Row],[2026 Meter]]&gt;0,Equipment[[#This Row],[Total 2026 Imp.]]/Equipment[[#This Row],[Annual Output Hours]]/60, "-")</f>
        <v>-</v>
      </c>
      <c r="S25" s="49"/>
    </row>
    <row r="26" spans="1:19" ht="16.5" x14ac:dyDescent="0.25">
      <c r="A26" s="49"/>
      <c r="B26" s="49"/>
      <c r="C26" s="32"/>
      <c r="D26" s="49"/>
      <c r="E26" s="49"/>
      <c r="F26" s="49"/>
      <c r="G26" s="49"/>
      <c r="H26" s="49"/>
      <c r="I26" s="49"/>
      <c r="J26" s="49"/>
      <c r="K26" s="58"/>
      <c r="L26" s="62"/>
      <c r="M26" s="33"/>
      <c r="N26" s="33"/>
      <c r="O26" s="33"/>
      <c r="P26" s="60">
        <f>IF(Equipment[[#This Row],[2026 Meter]]&gt;=0, Equipment[[#This Row],[2026 Meter]]-Equipment[[#This Row],[2025 Meter ]], "-")</f>
        <v>0</v>
      </c>
      <c r="Q26" s="49"/>
      <c r="R26" s="61" t="str">
        <f>IF(Equipment[[#This Row],[2026 Meter]]&gt;0,Equipment[[#This Row],[Total 2026 Imp.]]/Equipment[[#This Row],[Annual Output Hours]]/60, "-")</f>
        <v>-</v>
      </c>
      <c r="S26" s="49"/>
    </row>
    <row r="27" spans="1:19" ht="16.5" x14ac:dyDescent="0.25">
      <c r="A27" s="49"/>
      <c r="B27" s="49"/>
      <c r="C27" s="32"/>
      <c r="D27" s="49"/>
      <c r="E27" s="49"/>
      <c r="F27" s="49"/>
      <c r="G27" s="49"/>
      <c r="H27" s="49"/>
      <c r="I27" s="49"/>
      <c r="J27" s="49"/>
      <c r="K27" s="58"/>
      <c r="L27" s="62"/>
      <c r="M27" s="33"/>
      <c r="N27" s="33"/>
      <c r="O27" s="33"/>
      <c r="P27" s="60">
        <f>IF(Equipment[[#This Row],[2026 Meter]]&gt;=0, Equipment[[#This Row],[2026 Meter]]-Equipment[[#This Row],[2025 Meter ]], "-")</f>
        <v>0</v>
      </c>
      <c r="Q27" s="49"/>
      <c r="R27" s="61" t="str">
        <f>IF(Equipment[[#This Row],[2026 Meter]]&gt;0,Equipment[[#This Row],[Total 2026 Imp.]]/Equipment[[#This Row],[Annual Output Hours]]/60, "-")</f>
        <v>-</v>
      </c>
      <c r="S27" s="49"/>
    </row>
    <row r="28" spans="1:19" ht="16.5" x14ac:dyDescent="0.25">
      <c r="A28" s="49"/>
      <c r="B28" s="49"/>
      <c r="C28" s="32"/>
      <c r="D28" s="49"/>
      <c r="E28" s="49"/>
      <c r="F28" s="49"/>
      <c r="G28" s="49"/>
      <c r="H28" s="49"/>
      <c r="I28" s="49"/>
      <c r="J28" s="49"/>
      <c r="K28" s="58"/>
      <c r="L28" s="62"/>
      <c r="M28" s="33"/>
      <c r="N28" s="33"/>
      <c r="O28" s="33"/>
      <c r="P28" s="60">
        <f>IF(Equipment[[#This Row],[2026 Meter]]&gt;=0, Equipment[[#This Row],[2026 Meter]]-Equipment[[#This Row],[2025 Meter ]], "-")</f>
        <v>0</v>
      </c>
      <c r="Q28" s="49"/>
      <c r="R28" s="61" t="str">
        <f>IF(Equipment[[#This Row],[2026 Meter]]&gt;0,Equipment[[#This Row],[Total 2026 Imp.]]/Equipment[[#This Row],[Annual Output Hours]]/60, "-")</f>
        <v>-</v>
      </c>
      <c r="S28" s="49"/>
    </row>
    <row r="29" spans="1:19" ht="16.5" x14ac:dyDescent="0.25">
      <c r="A29" s="49"/>
      <c r="B29" s="49"/>
      <c r="C29" s="32"/>
      <c r="D29" s="49"/>
      <c r="E29" s="49"/>
      <c r="F29" s="49"/>
      <c r="G29" s="49"/>
      <c r="H29" s="49"/>
      <c r="I29" s="49"/>
      <c r="J29" s="49"/>
      <c r="K29" s="58"/>
      <c r="L29" s="62"/>
      <c r="M29" s="33"/>
      <c r="N29" s="33"/>
      <c r="O29" s="33"/>
      <c r="P29" s="60">
        <f>IF(Equipment[[#This Row],[2026 Meter]]&gt;=0, Equipment[[#This Row],[2026 Meter]]-Equipment[[#This Row],[2025 Meter ]], "-")</f>
        <v>0</v>
      </c>
      <c r="Q29" s="49"/>
      <c r="R29" s="61" t="str">
        <f>IF(Equipment[[#This Row],[2026 Meter]]&gt;0,Equipment[[#This Row],[Total 2026 Imp.]]/Equipment[[#This Row],[Annual Output Hours]]/60, "-")</f>
        <v>-</v>
      </c>
      <c r="S29" s="49"/>
    </row>
    <row r="30" spans="1:19" ht="16.5" x14ac:dyDescent="0.25">
      <c r="A30" s="49"/>
      <c r="B30" s="49"/>
      <c r="C30" s="32"/>
      <c r="D30" s="49"/>
      <c r="E30" s="49"/>
      <c r="F30" s="49"/>
      <c r="G30" s="49"/>
      <c r="H30" s="49"/>
      <c r="I30" s="49"/>
      <c r="J30" s="49"/>
      <c r="K30" s="58"/>
      <c r="L30" s="62"/>
      <c r="M30" s="33"/>
      <c r="N30" s="33"/>
      <c r="O30" s="33"/>
      <c r="P30" s="60">
        <f>IF(Equipment[[#This Row],[2026 Meter]]&gt;=0, Equipment[[#This Row],[2026 Meter]]-Equipment[[#This Row],[2025 Meter ]], "-")</f>
        <v>0</v>
      </c>
      <c r="Q30" s="49"/>
      <c r="R30" s="61" t="str">
        <f>IF(Equipment[[#This Row],[2026 Meter]]&gt;0,Equipment[[#This Row],[Total 2026 Imp.]]/Equipment[[#This Row],[Annual Output Hours]]/60, "-")</f>
        <v>-</v>
      </c>
      <c r="S30" s="49"/>
    </row>
    <row r="31" spans="1:19" ht="16.5" x14ac:dyDescent="0.25">
      <c r="A31" s="49"/>
      <c r="B31" s="49"/>
      <c r="C31" s="32"/>
      <c r="D31" s="49"/>
      <c r="E31" s="49"/>
      <c r="F31" s="49"/>
      <c r="G31" s="49"/>
      <c r="H31" s="49"/>
      <c r="I31" s="49"/>
      <c r="J31" s="49"/>
      <c r="K31" s="58"/>
      <c r="L31" s="62"/>
      <c r="M31" s="63"/>
      <c r="N31" s="33"/>
      <c r="O31" s="33"/>
      <c r="P31" s="60">
        <f>IF(Equipment[[#This Row],[2026 Meter]]&gt;=0, Equipment[[#This Row],[2026 Meter]]-Equipment[[#This Row],[2025 Meter ]], "-")</f>
        <v>0</v>
      </c>
      <c r="Q31" s="49"/>
      <c r="R31" s="61" t="str">
        <f>IF(Equipment[[#This Row],[2026 Meter]]&gt;0,Equipment[[#This Row],[Total 2026 Imp.]]/Equipment[[#This Row],[Annual Output Hours]]/60, "-")</f>
        <v>-</v>
      </c>
      <c r="S31" s="49"/>
    </row>
    <row r="32" spans="1:19" ht="16.5" x14ac:dyDescent="0.25">
      <c r="A32" s="49"/>
      <c r="B32" s="49"/>
      <c r="C32" s="32"/>
      <c r="D32" s="49"/>
      <c r="E32" s="49"/>
      <c r="F32" s="49"/>
      <c r="G32" s="49"/>
      <c r="H32" s="49"/>
      <c r="I32" s="49"/>
      <c r="J32" s="49"/>
      <c r="K32" s="58"/>
      <c r="L32" s="62"/>
      <c r="M32" s="63"/>
      <c r="N32" s="33"/>
      <c r="O32" s="33"/>
      <c r="P32" s="60">
        <f>IF(Equipment[[#This Row],[2026 Meter]]&gt;=0, Equipment[[#This Row],[2026 Meter]]-Equipment[[#This Row],[2025 Meter ]], "-")</f>
        <v>0</v>
      </c>
      <c r="Q32" s="49"/>
      <c r="R32" s="61" t="str">
        <f>IF(Equipment[[#This Row],[2026 Meter]]&gt;0,Equipment[[#This Row],[Total 2026 Imp.]]/Equipment[[#This Row],[Annual Output Hours]]/60, "-")</f>
        <v>-</v>
      </c>
      <c r="S32" s="49"/>
    </row>
    <row r="33" spans="1:19" ht="16.5" x14ac:dyDescent="0.25">
      <c r="A33" s="49"/>
      <c r="B33" s="49"/>
      <c r="C33" s="32"/>
      <c r="D33" s="49"/>
      <c r="E33" s="49"/>
      <c r="F33" s="49"/>
      <c r="G33" s="49"/>
      <c r="H33" s="49"/>
      <c r="I33" s="49"/>
      <c r="J33" s="49"/>
      <c r="K33" s="58"/>
      <c r="L33" s="62"/>
      <c r="M33" s="63"/>
      <c r="N33" s="33"/>
      <c r="O33" s="33"/>
      <c r="P33" s="60">
        <f>IF(Equipment[[#This Row],[2026 Meter]]&gt;=0, Equipment[[#This Row],[2026 Meter]]-Equipment[[#This Row],[2025 Meter ]], "-")</f>
        <v>0</v>
      </c>
      <c r="Q33" s="49"/>
      <c r="R33" s="61" t="str">
        <f>IF(Equipment[[#This Row],[2026 Meter]]&gt;0,Equipment[[#This Row],[Total 2026 Imp.]]/Equipment[[#This Row],[Annual Output Hours]]/60, "-")</f>
        <v>-</v>
      </c>
      <c r="S33" s="49"/>
    </row>
    <row r="34" spans="1:19" ht="16.5" x14ac:dyDescent="0.25">
      <c r="A34" s="49"/>
      <c r="B34" s="49"/>
      <c r="C34" s="32"/>
      <c r="D34" s="49"/>
      <c r="E34" s="49"/>
      <c r="F34" s="49"/>
      <c r="G34" s="49"/>
      <c r="H34" s="49"/>
      <c r="I34" s="49"/>
      <c r="J34" s="49"/>
      <c r="K34" s="58"/>
      <c r="L34" s="62"/>
      <c r="M34" s="63"/>
      <c r="N34" s="33"/>
      <c r="O34" s="33"/>
      <c r="P34" s="60">
        <f>IF(Equipment[[#This Row],[2026 Meter]]&gt;=0, Equipment[[#This Row],[2026 Meter]]-Equipment[[#This Row],[2025 Meter ]], "-")</f>
        <v>0</v>
      </c>
      <c r="Q34" s="49"/>
      <c r="R34" s="61" t="str">
        <f>IF(Equipment[[#This Row],[2026 Meter]]&gt;0,Equipment[[#This Row],[Total 2026 Imp.]]/Equipment[[#This Row],[Annual Output Hours]]/60, "-")</f>
        <v>-</v>
      </c>
      <c r="S34" s="49"/>
    </row>
    <row r="35" spans="1:19" ht="16.5" x14ac:dyDescent="0.25">
      <c r="A35" s="49"/>
      <c r="B35" s="49"/>
      <c r="C35" s="32"/>
      <c r="D35" s="49"/>
      <c r="E35" s="49"/>
      <c r="F35" s="49"/>
      <c r="G35" s="49"/>
      <c r="H35" s="49"/>
      <c r="I35" s="49"/>
      <c r="J35" s="49"/>
      <c r="K35" s="58"/>
      <c r="L35" s="62"/>
      <c r="M35" s="63"/>
      <c r="N35" s="33"/>
      <c r="O35" s="33"/>
      <c r="P35" s="60">
        <f>IF(Equipment[[#This Row],[2026 Meter]]&gt;=0, Equipment[[#This Row],[2026 Meter]]-Equipment[[#This Row],[2025 Meter ]], "-")</f>
        <v>0</v>
      </c>
      <c r="Q35" s="49"/>
      <c r="R35" s="61" t="str">
        <f>IF(Equipment[[#This Row],[2026 Meter]]&gt;0,Equipment[[#This Row],[Total 2026 Imp.]]/Equipment[[#This Row],[Annual Output Hours]]/60, "-")</f>
        <v>-</v>
      </c>
      <c r="S35" s="49"/>
    </row>
    <row r="36" spans="1:19" ht="16.5" x14ac:dyDescent="0.25">
      <c r="A36" s="49"/>
      <c r="B36" s="49"/>
      <c r="C36" s="32"/>
      <c r="D36" s="49"/>
      <c r="E36" s="49"/>
      <c r="F36" s="49"/>
      <c r="G36" s="49"/>
      <c r="H36" s="49"/>
      <c r="I36" s="49"/>
      <c r="J36" s="49"/>
      <c r="K36" s="58"/>
      <c r="L36" s="62"/>
      <c r="M36" s="63"/>
      <c r="N36" s="33"/>
      <c r="O36" s="33"/>
      <c r="P36" s="60">
        <f>IF(Equipment[[#This Row],[2026 Meter]]&gt;=0, Equipment[[#This Row],[2026 Meter]]-Equipment[[#This Row],[2025 Meter ]], "-")</f>
        <v>0</v>
      </c>
      <c r="Q36" s="49"/>
      <c r="R36" s="61" t="str">
        <f>IF(Equipment[[#This Row],[2026 Meter]]&gt;0,Equipment[[#This Row],[Total 2026 Imp.]]/Equipment[[#This Row],[Annual Output Hours]]/60, "-")</f>
        <v>-</v>
      </c>
      <c r="S36" s="49"/>
    </row>
    <row r="37" spans="1:19" ht="16.5" x14ac:dyDescent="0.25">
      <c r="A37" s="49"/>
      <c r="B37" s="49"/>
      <c r="C37" s="32"/>
      <c r="D37" s="49"/>
      <c r="E37" s="49"/>
      <c r="F37" s="49"/>
      <c r="G37" s="49"/>
      <c r="H37" s="49"/>
      <c r="I37" s="49"/>
      <c r="J37" s="49"/>
      <c r="K37" s="58"/>
      <c r="L37" s="62"/>
      <c r="M37" s="63"/>
      <c r="N37" s="33"/>
      <c r="O37" s="33"/>
      <c r="P37" s="60">
        <f>IF(Equipment[[#This Row],[2026 Meter]]&gt;=0, Equipment[[#This Row],[2026 Meter]]-Equipment[[#This Row],[2025 Meter ]], "-")</f>
        <v>0</v>
      </c>
      <c r="Q37" s="49"/>
      <c r="R37" s="61" t="str">
        <f>IF(Equipment[[#This Row],[2026 Meter]]&gt;0,Equipment[[#This Row],[Total 2026 Imp.]]/Equipment[[#This Row],[Annual Output Hours]]/60, "-")</f>
        <v>-</v>
      </c>
      <c r="S37" s="49"/>
    </row>
    <row r="38" spans="1:19" ht="16.5" x14ac:dyDescent="0.25">
      <c r="A38" s="49"/>
      <c r="B38" s="49"/>
      <c r="C38" s="32"/>
      <c r="D38" s="49"/>
      <c r="E38" s="49"/>
      <c r="F38" s="49"/>
      <c r="G38" s="49"/>
      <c r="H38" s="49"/>
      <c r="I38" s="49"/>
      <c r="J38" s="49"/>
      <c r="K38" s="58"/>
      <c r="L38" s="62"/>
      <c r="M38" s="63"/>
      <c r="N38" s="33"/>
      <c r="O38" s="33"/>
      <c r="P38" s="60">
        <f>IF(Equipment[[#This Row],[2026 Meter]]&gt;=0, Equipment[[#This Row],[2026 Meter]]-Equipment[[#This Row],[2025 Meter ]], "-")</f>
        <v>0</v>
      </c>
      <c r="Q38" s="49"/>
      <c r="R38" s="61" t="str">
        <f>IF(Equipment[[#This Row],[2026 Meter]]&gt;0,Equipment[[#This Row],[Total 2026 Imp.]]/Equipment[[#This Row],[Annual Output Hours]]/60, "-")</f>
        <v>-</v>
      </c>
      <c r="S38" s="49"/>
    </row>
    <row r="39" spans="1:19" ht="16.5" x14ac:dyDescent="0.25">
      <c r="A39" s="49"/>
      <c r="B39" s="49"/>
      <c r="C39" s="32"/>
      <c r="D39" s="49"/>
      <c r="E39" s="49"/>
      <c r="F39" s="49"/>
      <c r="G39" s="49"/>
      <c r="H39" s="49"/>
      <c r="I39" s="49"/>
      <c r="J39" s="49"/>
      <c r="K39" s="58"/>
      <c r="L39" s="62"/>
      <c r="M39" s="63"/>
      <c r="N39" s="33"/>
      <c r="O39" s="33"/>
      <c r="P39" s="60">
        <f>IF(Equipment[[#This Row],[2026 Meter]]&gt;=0, Equipment[[#This Row],[2026 Meter]]-Equipment[[#This Row],[2025 Meter ]], "-")</f>
        <v>0</v>
      </c>
      <c r="Q39" s="49"/>
      <c r="R39" s="61" t="str">
        <f>IF(Equipment[[#This Row],[2026 Meter]]&gt;0,Equipment[[#This Row],[Total 2026 Imp.]]/Equipment[[#This Row],[Annual Output Hours]]/60, "-")</f>
        <v>-</v>
      </c>
      <c r="S39" s="49"/>
    </row>
    <row r="40" spans="1:19" ht="16.5" x14ac:dyDescent="0.25">
      <c r="A40" s="49"/>
      <c r="B40" s="49"/>
      <c r="C40" s="64"/>
      <c r="D40" s="49"/>
      <c r="E40" s="49"/>
      <c r="F40" s="49"/>
      <c r="G40" s="49"/>
      <c r="H40" s="49"/>
      <c r="I40" s="49"/>
      <c r="J40" s="49"/>
      <c r="K40" s="58"/>
      <c r="L40" s="62"/>
      <c r="M40" s="63"/>
      <c r="N40" s="33"/>
      <c r="O40" s="33"/>
      <c r="P40" s="60">
        <f>IF(Equipment[[#This Row],[2026 Meter]]&gt;=0, Equipment[[#This Row],[2026 Meter]]-Equipment[[#This Row],[2025 Meter ]], "-")</f>
        <v>0</v>
      </c>
      <c r="Q40" s="49"/>
      <c r="R40" s="61" t="str">
        <f>IF(Equipment[[#This Row],[2026 Meter]]&gt;0,Equipment[[#This Row],[Total 2026 Imp.]]/Equipment[[#This Row],[Annual Output Hours]]/60, "-")</f>
        <v>-</v>
      </c>
      <c r="S40" s="49"/>
    </row>
    <row r="41" spans="1:19" ht="16.5" x14ac:dyDescent="0.25">
      <c r="A41" s="49"/>
      <c r="B41" s="49"/>
      <c r="C41" s="32"/>
      <c r="D41" s="49"/>
      <c r="E41" s="49"/>
      <c r="F41" s="49"/>
      <c r="G41" s="49"/>
      <c r="H41" s="49"/>
      <c r="I41" s="49"/>
      <c r="J41" s="49"/>
      <c r="K41" s="58"/>
      <c r="L41" s="62"/>
      <c r="M41" s="33"/>
      <c r="N41" s="33"/>
      <c r="O41" s="33"/>
      <c r="P41" s="60">
        <f>IF(Equipment[[#This Row],[2026 Meter]]&gt;=0, Equipment[[#This Row],[2026 Meter]]-Equipment[[#This Row],[2025 Meter ]], "-")</f>
        <v>0</v>
      </c>
      <c r="Q41" s="49"/>
      <c r="R41" s="61" t="str">
        <f>IF(Equipment[[#This Row],[2026 Meter]]&gt;0,Equipment[[#This Row],[Total 2026 Imp.]]/Equipment[[#This Row],[Annual Output Hours]]/60, "-")</f>
        <v>-</v>
      </c>
      <c r="S41" s="49"/>
    </row>
    <row r="42" spans="1:19" ht="16.5" x14ac:dyDescent="0.25">
      <c r="A42" s="49"/>
      <c r="B42" s="49"/>
      <c r="C42" s="32"/>
      <c r="D42" s="49"/>
      <c r="E42" s="49"/>
      <c r="F42" s="49"/>
      <c r="G42" s="49"/>
      <c r="H42" s="49"/>
      <c r="I42" s="49"/>
      <c r="J42" s="49"/>
      <c r="K42" s="58"/>
      <c r="L42" s="62"/>
      <c r="M42" s="33"/>
      <c r="N42" s="33"/>
      <c r="O42" s="33"/>
      <c r="P42" s="60">
        <f>IF(Equipment[[#This Row],[2026 Meter]]&gt;=0, Equipment[[#This Row],[2026 Meter]]-Equipment[[#This Row],[2025 Meter ]], "-")</f>
        <v>0</v>
      </c>
      <c r="Q42" s="49"/>
      <c r="R42" s="61" t="str">
        <f>IF(Equipment[[#This Row],[2026 Meter]]&gt;0,Equipment[[#This Row],[Total 2026 Imp.]]/Equipment[[#This Row],[Annual Output Hours]]/60, "-")</f>
        <v>-</v>
      </c>
      <c r="S42" s="49"/>
    </row>
    <row r="43" spans="1:19" ht="16.5" x14ac:dyDescent="0.25">
      <c r="A43" s="49"/>
      <c r="B43" s="49"/>
      <c r="C43" s="32"/>
      <c r="D43" s="49"/>
      <c r="E43" s="49"/>
      <c r="F43" s="49"/>
      <c r="G43" s="49"/>
      <c r="H43" s="49"/>
      <c r="I43" s="49"/>
      <c r="J43" s="49"/>
      <c r="K43" s="58"/>
      <c r="L43" s="62"/>
      <c r="M43" s="33"/>
      <c r="N43" s="33"/>
      <c r="O43" s="33"/>
      <c r="P43" s="60">
        <f>IF(Equipment[[#This Row],[2026 Meter]]&gt;=0, Equipment[[#This Row],[2026 Meter]]-Equipment[[#This Row],[2025 Meter ]], "-")</f>
        <v>0</v>
      </c>
      <c r="Q43" s="49"/>
      <c r="R43" s="61" t="str">
        <f>IF(Equipment[[#This Row],[2026 Meter]]&gt;0,Equipment[[#This Row],[Total 2026 Imp.]]/Equipment[[#This Row],[Annual Output Hours]]/60, "-")</f>
        <v>-</v>
      </c>
      <c r="S43" s="49"/>
    </row>
    <row r="44" spans="1:19" ht="16.5" x14ac:dyDescent="0.25">
      <c r="A44" s="49"/>
      <c r="B44" s="49"/>
      <c r="C44" s="32"/>
      <c r="D44" s="49"/>
      <c r="E44" s="49"/>
      <c r="F44" s="49"/>
      <c r="G44" s="49"/>
      <c r="H44" s="49"/>
      <c r="I44" s="49"/>
      <c r="J44" s="49"/>
      <c r="K44" s="58"/>
      <c r="L44" s="62"/>
      <c r="M44" s="33"/>
      <c r="N44" s="33"/>
      <c r="O44" s="33"/>
      <c r="P44" s="60">
        <f>IF(Equipment[[#This Row],[2026 Meter]]&gt;=0, Equipment[[#This Row],[2026 Meter]]-Equipment[[#This Row],[2025 Meter ]], "-")</f>
        <v>0</v>
      </c>
      <c r="Q44" s="49"/>
      <c r="R44" s="61" t="str">
        <f>IF(Equipment[[#This Row],[2026 Meter]]&gt;0,Equipment[[#This Row],[Total 2026 Imp.]]/Equipment[[#This Row],[Annual Output Hours]]/60, "-")</f>
        <v>-</v>
      </c>
      <c r="S44" s="49"/>
    </row>
    <row r="45" spans="1:19" ht="16.5" x14ac:dyDescent="0.25">
      <c r="A45" s="49"/>
      <c r="B45" s="49"/>
      <c r="C45" s="32"/>
      <c r="D45" s="49"/>
      <c r="E45" s="49"/>
      <c r="F45" s="49"/>
      <c r="G45" s="49"/>
      <c r="H45" s="49"/>
      <c r="I45" s="49"/>
      <c r="J45" s="49"/>
      <c r="K45" s="58"/>
      <c r="L45" s="62"/>
      <c r="M45" s="33"/>
      <c r="N45" s="33"/>
      <c r="O45" s="33"/>
      <c r="P45" s="60">
        <f>IF(Equipment[[#This Row],[2026 Meter]]&gt;=0, Equipment[[#This Row],[2026 Meter]]-Equipment[[#This Row],[2025 Meter ]], "-")</f>
        <v>0</v>
      </c>
      <c r="Q45" s="49"/>
      <c r="R45" s="61" t="str">
        <f>IF(Equipment[[#This Row],[2026 Meter]]&gt;0,Equipment[[#This Row],[Total 2026 Imp.]]/Equipment[[#This Row],[Annual Output Hours]]/60, "-")</f>
        <v>-</v>
      </c>
      <c r="S45" s="49"/>
    </row>
    <row r="46" spans="1:19" ht="16.5" x14ac:dyDescent="0.25">
      <c r="A46" s="49"/>
      <c r="B46" s="49"/>
      <c r="C46" s="32"/>
      <c r="D46" s="49"/>
      <c r="E46" s="49"/>
      <c r="F46" s="49"/>
      <c r="G46" s="49"/>
      <c r="H46" s="49"/>
      <c r="I46" s="49"/>
      <c r="J46" s="49"/>
      <c r="K46" s="58"/>
      <c r="L46" s="62"/>
      <c r="M46" s="33"/>
      <c r="N46" s="33"/>
      <c r="O46" s="33"/>
      <c r="P46" s="60">
        <f>IF(Equipment[[#This Row],[2026 Meter]]&gt;=0, Equipment[[#This Row],[2026 Meter]]-Equipment[[#This Row],[2025 Meter ]], "-")</f>
        <v>0</v>
      </c>
      <c r="Q46" s="49"/>
      <c r="R46" s="61" t="str">
        <f>IF(Equipment[[#This Row],[2026 Meter]]&gt;0,Equipment[[#This Row],[Total 2026 Imp.]]/Equipment[[#This Row],[Annual Output Hours]]/60, "-")</f>
        <v>-</v>
      </c>
      <c r="S46" s="49"/>
    </row>
    <row r="47" spans="1:19" ht="16.5" x14ac:dyDescent="0.25">
      <c r="A47" s="49"/>
      <c r="B47" s="49"/>
      <c r="C47" s="32"/>
      <c r="D47" s="49"/>
      <c r="E47" s="49"/>
      <c r="F47" s="49"/>
      <c r="G47" s="49"/>
      <c r="H47" s="49"/>
      <c r="I47" s="49"/>
      <c r="J47" s="49"/>
      <c r="K47" s="58"/>
      <c r="L47" s="62"/>
      <c r="M47" s="33"/>
      <c r="N47" s="33"/>
      <c r="O47" s="33"/>
      <c r="P47" s="60">
        <f>IF(Equipment[[#This Row],[2026 Meter]]&gt;=0, Equipment[[#This Row],[2026 Meter]]-Equipment[[#This Row],[2025 Meter ]], "-")</f>
        <v>0</v>
      </c>
      <c r="Q47" s="49"/>
      <c r="R47" s="61" t="str">
        <f>IF(Equipment[[#This Row],[2026 Meter]]&gt;0,Equipment[[#This Row],[Total 2026 Imp.]]/Equipment[[#This Row],[Annual Output Hours]]/60, "-")</f>
        <v>-</v>
      </c>
      <c r="S47" s="49"/>
    </row>
    <row r="48" spans="1:19" ht="16.5" x14ac:dyDescent="0.25">
      <c r="A48" s="49"/>
      <c r="B48" s="49"/>
      <c r="C48" s="32"/>
      <c r="D48" s="49"/>
      <c r="E48" s="49"/>
      <c r="F48" s="49"/>
      <c r="G48" s="49"/>
      <c r="H48" s="49"/>
      <c r="I48" s="49"/>
      <c r="J48" s="49"/>
      <c r="K48" s="58"/>
      <c r="L48" s="62"/>
      <c r="M48" s="33"/>
      <c r="N48" s="33"/>
      <c r="O48" s="33"/>
      <c r="P48" s="60">
        <f>IF(Equipment[[#This Row],[2026 Meter]]&gt;=0, Equipment[[#This Row],[2026 Meter]]-Equipment[[#This Row],[2025 Meter ]], "-")</f>
        <v>0</v>
      </c>
      <c r="Q48" s="49"/>
      <c r="R48" s="61" t="str">
        <f>IF(Equipment[[#This Row],[2026 Meter]]&gt;0,Equipment[[#This Row],[Total 2026 Imp.]]/Equipment[[#This Row],[Annual Output Hours]]/60, "-")</f>
        <v>-</v>
      </c>
      <c r="S48" s="49"/>
    </row>
    <row r="49" spans="1:19" ht="16.5" x14ac:dyDescent="0.25">
      <c r="A49" s="49"/>
      <c r="B49" s="49"/>
      <c r="C49" s="32"/>
      <c r="D49" s="49"/>
      <c r="E49" s="49"/>
      <c r="F49" s="49"/>
      <c r="G49" s="49"/>
      <c r="H49" s="49"/>
      <c r="I49" s="49"/>
      <c r="J49" s="49"/>
      <c r="K49" s="58"/>
      <c r="L49" s="62"/>
      <c r="M49" s="33"/>
      <c r="N49" s="33"/>
      <c r="O49" s="33"/>
      <c r="P49" s="60">
        <f>IF(Equipment[[#This Row],[2026 Meter]]&gt;=0, Equipment[[#This Row],[2026 Meter]]-Equipment[[#This Row],[2025 Meter ]], "-")</f>
        <v>0</v>
      </c>
      <c r="Q49" s="49"/>
      <c r="R49" s="61" t="str">
        <f>IF(Equipment[[#This Row],[2026 Meter]]&gt;0,Equipment[[#This Row],[Total 2026 Imp.]]/Equipment[[#This Row],[Annual Output Hours]]/60, "-")</f>
        <v>-</v>
      </c>
      <c r="S49" s="49"/>
    </row>
    <row r="50" spans="1:19" ht="16.5" x14ac:dyDescent="0.25">
      <c r="A50" s="49"/>
      <c r="B50" s="49"/>
      <c r="C50" s="32"/>
      <c r="D50" s="49"/>
      <c r="E50" s="49"/>
      <c r="F50" s="49"/>
      <c r="G50" s="49"/>
      <c r="H50" s="49"/>
      <c r="I50" s="49"/>
      <c r="J50" s="49"/>
      <c r="K50" s="58"/>
      <c r="L50" s="62"/>
      <c r="M50" s="33"/>
      <c r="N50" s="33"/>
      <c r="O50" s="33"/>
      <c r="P50" s="60">
        <f>IF(Equipment[[#This Row],[2026 Meter]]&gt;=0, Equipment[[#This Row],[2026 Meter]]-Equipment[[#This Row],[2025 Meter ]], "-")</f>
        <v>0</v>
      </c>
      <c r="Q50" s="49"/>
      <c r="R50" s="61" t="str">
        <f>IF(Equipment[[#This Row],[2026 Meter]]&gt;0,Equipment[[#This Row],[Total 2026 Imp.]]/Equipment[[#This Row],[Annual Output Hours]]/60, "-")</f>
        <v>-</v>
      </c>
      <c r="S50" s="49"/>
    </row>
    <row r="51" spans="1:19" ht="16.5" x14ac:dyDescent="0.25">
      <c r="A51" s="49"/>
      <c r="B51" s="49"/>
      <c r="C51" s="32"/>
      <c r="D51" s="49"/>
      <c r="E51" s="49"/>
      <c r="F51" s="49"/>
      <c r="G51" s="49"/>
      <c r="H51" s="49"/>
      <c r="I51" s="49"/>
      <c r="J51" s="49"/>
      <c r="K51" s="58"/>
      <c r="L51" s="62"/>
      <c r="M51" s="33"/>
      <c r="N51" s="33"/>
      <c r="O51" s="33"/>
      <c r="P51" s="60">
        <f>IF(Equipment[[#This Row],[2026 Meter]]&gt;=0, Equipment[[#This Row],[2026 Meter]]-Equipment[[#This Row],[2025 Meter ]], "-")</f>
        <v>0</v>
      </c>
      <c r="Q51" s="49"/>
      <c r="R51" s="61" t="str">
        <f>IF(Equipment[[#This Row],[2026 Meter]]&gt;0,Equipment[[#This Row],[Total 2026 Imp.]]/Equipment[[#This Row],[Annual Output Hours]]/60, "-")</f>
        <v>-</v>
      </c>
      <c r="S51" s="49"/>
    </row>
  </sheetData>
  <sheetProtection algorithmName="SHA-512" hashValue="eGV4QoCVB4jL4A6ByRr1GRy+I7w5giGn4+QbTVw8bZE0z1YxiFuWsuveULODEc6kNDXmImi6eiLfBoQbTF7p9Q==" saltValue="DZasmTzPjxJ0SuMftNcZng==" spinCount="100000" sheet="1" formatCells="0" formatColumns="0" formatRows="0"/>
  <dataValidations count="13">
    <dataValidation allowBlank="1" showInputMessage="1" showErrorMessage="1" promptTitle="Location" prompt="Location names will be listed in the dropdown in this column based on what was entered on the &quot;Plant Information&quot; tab. If the location name is not listed, please ensure the &quot;Plant Information&quot; tab is filled out accordingly._x000a_" sqref="C1" xr:uid="{87E3C188-3CBD-4CCD-AB72-43EEDB6A92FB}"/>
    <dataValidation allowBlank="1" showInputMessage="1" showErrorMessage="1" prompt="Please only select &quot;Sheetfed/Rollfed&quot; if your press is capable of both and utilizes both." sqref="E1" xr:uid="{B9FD24A7-4E2D-44D2-BF0E-52C6157567E0}"/>
    <dataValidation allowBlank="1" showInputMessage="1" showErrorMessage="1" prompt="Typical impression size for this press. If your press is sheetfed, you can enter the most common sheet size used for the press. If your impression size is not listed, please select &quot;other&quot; and notate the impression size in the Notes column." sqref="J1" xr:uid="{D0CCE0A2-3F73-4F1F-A7F1-4BDF6D692226}"/>
    <dataValidation allowBlank="1" showInputMessage="1" showErrorMessage="1" promptTitle="Status" prompt="Report the status of the equipment at the time of report submission." sqref="I1" xr:uid="{71C639B6-DAAA-4B6B-92E7-A8B36E126F86}"/>
    <dataValidation allowBlank="1" showInputMessage="1" showErrorMessage="1" prompt="Impressions are required for all standard press types (offset/digital). Offset presses should have a meter on them." sqref="P1" xr:uid="{C7D27DD8-981C-4CDF-B869-E740BADD7123}"/>
    <dataValidation allowBlank="1" showInputMessage="1" showErrorMessage="1" promptTitle="Manufacturer Rated Speed" prompt="The specified operating speed provided by the manufacturer. Please be sure to include units (Pages per Minute or PPM, Impressions per Minute or IPM) in the entry." sqref="Q1" xr:uid="{DF7A1C77-2F01-415D-8429-795315B2A745}"/>
    <dataValidation type="list" allowBlank="1" showInputMessage="1" showErrorMessage="1" sqref="H2:H51" xr:uid="{4D0148B3-FBD0-4E85-A146-837242A77629}">
      <formula1>"1, 2, 3"</formula1>
    </dataValidation>
    <dataValidation type="whole" operator="greaterThanOrEqual" allowBlank="1" showInputMessage="1" showErrorMessage="1" sqref="M2:M51" xr:uid="{BD0CA352-870B-4A8E-9546-3A979F011AE8}">
      <formula1>0</formula1>
    </dataValidation>
    <dataValidation operator="greaterThanOrEqual" allowBlank="1" showInputMessage="1" showErrorMessage="1" errorTitle="Whole Numbers Only" error="Please only enter whole numbers in this column. If a machine was not utilized in the previous calendar year, please enter 0. &quot;N/A&quot; is not an acceptable entry." sqref="R2:R51" xr:uid="{B421F34C-22D3-49F9-883A-D333D8A4871C}"/>
    <dataValidation type="list" allowBlank="1" showInputMessage="1" showErrorMessage="1" sqref="J2:J51" xr:uid="{C4C9C7D4-25A6-43B5-8138-FD20FA230C87}">
      <formula1>"8.5x11,11x17,12x18,13x19,17x22,22x38,28x40,Envelope, Other"</formula1>
    </dataValidation>
    <dataValidation type="list" allowBlank="1" showInputMessage="1" showErrorMessage="1" sqref="D2:D51" xr:uid="{C5469F7D-7512-48F4-9DD7-BC768F45E147}">
      <formula1>"Offset, Digital"</formula1>
    </dataValidation>
    <dataValidation type="list" allowBlank="1" showInputMessage="1" showErrorMessage="1" sqref="E2:E51" xr:uid="{3DF08C64-E27E-4D9B-AFC3-DEF000A124FE}">
      <formula1>"Rollfed, Sheetfed, Sheetfed/Rollfed"</formula1>
    </dataValidation>
    <dataValidation type="list" allowBlank="1" showInputMessage="1" showErrorMessage="1" sqref="I2:I51" xr:uid="{484F1220-5A3A-4ADB-AD17-28ABE49DB869}">
      <formula1>"Operational, Down, Surveyed/Removed, Replacement Planned"</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9641EF82-5C72-439F-9867-994C99EBC38C}">
          <x14:formula1>
            <xm:f>'Plant Information'!$A$4:$A$12</xm:f>
          </x14:formula1>
          <xm:sqref>C2:C51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E86D-D4B5-4F85-A6BE-A158FF70000C}">
  <dimension ref="A1:N11"/>
  <sheetViews>
    <sheetView zoomScaleNormal="100" workbookViewId="0">
      <selection activeCell="N2" sqref="N2"/>
    </sheetView>
  </sheetViews>
  <sheetFormatPr defaultRowHeight="15" x14ac:dyDescent="0.25"/>
  <cols>
    <col min="2" max="2" width="12.7109375" customWidth="1"/>
    <col min="3" max="3" width="13" customWidth="1"/>
    <col min="4" max="4" width="19" customWidth="1"/>
    <col min="5" max="5" width="15.85546875" customWidth="1"/>
    <col min="6" max="6" width="11.5703125" customWidth="1"/>
    <col min="7" max="7" width="11.140625" customWidth="1"/>
    <col min="8" max="8" width="9.7109375" customWidth="1"/>
    <col min="9" max="9" width="13.42578125" style="1" customWidth="1"/>
    <col min="10" max="10" width="18.42578125" customWidth="1"/>
    <col min="11" max="12" width="16" customWidth="1"/>
    <col min="13" max="13" width="14.85546875" customWidth="1"/>
    <col min="14" max="14" width="30.85546875" customWidth="1"/>
    <col min="15" max="15" width="36.28515625" customWidth="1"/>
  </cols>
  <sheetData>
    <row r="1" spans="1:14" ht="42.75" x14ac:dyDescent="0.25">
      <c r="A1" s="52" t="s">
        <v>57</v>
      </c>
      <c r="B1" s="52" t="s">
        <v>58</v>
      </c>
      <c r="C1" s="52" t="s">
        <v>59</v>
      </c>
      <c r="D1" s="52" t="s">
        <v>60</v>
      </c>
      <c r="E1" s="52" t="s">
        <v>62</v>
      </c>
      <c r="F1" s="52" t="s">
        <v>63</v>
      </c>
      <c r="G1" s="52" t="s">
        <v>64</v>
      </c>
      <c r="H1" s="52" t="s">
        <v>65</v>
      </c>
      <c r="I1" s="54" t="s">
        <v>67</v>
      </c>
      <c r="J1" s="65" t="s">
        <v>68</v>
      </c>
      <c r="K1" s="55" t="s">
        <v>72</v>
      </c>
      <c r="L1" s="52" t="s">
        <v>69</v>
      </c>
      <c r="M1" s="52" t="s">
        <v>73</v>
      </c>
      <c r="N1" s="52" t="s">
        <v>56</v>
      </c>
    </row>
    <row r="2" spans="1:14" ht="16.5" x14ac:dyDescent="0.25">
      <c r="A2" s="66"/>
      <c r="B2" s="66"/>
      <c r="C2" s="66"/>
      <c r="D2" s="66"/>
      <c r="E2" s="66"/>
      <c r="F2" s="66"/>
      <c r="G2" s="66"/>
      <c r="H2" s="66"/>
      <c r="I2" s="67"/>
      <c r="J2" s="66"/>
      <c r="K2" s="66"/>
      <c r="L2" s="66"/>
      <c r="M2" s="66"/>
      <c r="N2" s="66"/>
    </row>
    <row r="3" spans="1:14" ht="16.5" x14ac:dyDescent="0.25">
      <c r="A3" s="66"/>
      <c r="B3" s="66"/>
      <c r="C3" s="66"/>
      <c r="D3" s="66"/>
      <c r="E3" s="66"/>
      <c r="F3" s="66"/>
      <c r="G3" s="66"/>
      <c r="H3" s="66"/>
      <c r="I3" s="67"/>
      <c r="J3" s="66"/>
      <c r="K3" s="66"/>
      <c r="L3" s="66"/>
      <c r="M3" s="66"/>
      <c r="N3" s="66"/>
    </row>
    <row r="4" spans="1:14" ht="16.5" x14ac:dyDescent="0.25">
      <c r="A4" s="66"/>
      <c r="B4" s="66"/>
      <c r="C4" s="66"/>
      <c r="D4" s="66"/>
      <c r="E4" s="66"/>
      <c r="F4" s="66"/>
      <c r="G4" s="66"/>
      <c r="H4" s="66"/>
      <c r="I4" s="67"/>
      <c r="J4" s="66"/>
      <c r="K4" s="66"/>
      <c r="L4" s="66"/>
      <c r="M4" s="66"/>
      <c r="N4" s="66"/>
    </row>
    <row r="5" spans="1:14" ht="16.5" x14ac:dyDescent="0.25">
      <c r="A5" s="66"/>
      <c r="B5" s="66"/>
      <c r="C5" s="66"/>
      <c r="D5" s="66"/>
      <c r="E5" s="66"/>
      <c r="F5" s="66"/>
      <c r="G5" s="66"/>
      <c r="H5" s="66"/>
      <c r="I5" s="67"/>
      <c r="J5" s="66"/>
      <c r="K5" s="66"/>
      <c r="L5" s="66"/>
      <c r="M5" s="66"/>
      <c r="N5" s="66"/>
    </row>
    <row r="6" spans="1:14" ht="16.5" x14ac:dyDescent="0.25">
      <c r="A6" s="66"/>
      <c r="B6" s="66"/>
      <c r="C6" s="66"/>
      <c r="D6" s="66"/>
      <c r="E6" s="66"/>
      <c r="F6" s="66"/>
      <c r="G6" s="66"/>
      <c r="H6" s="66"/>
      <c r="I6" s="67"/>
      <c r="J6" s="66"/>
      <c r="K6" s="66"/>
      <c r="L6" s="66"/>
      <c r="M6" s="66"/>
      <c r="N6" s="66"/>
    </row>
    <row r="7" spans="1:14" ht="16.5" x14ac:dyDescent="0.25">
      <c r="A7" s="66"/>
      <c r="B7" s="66"/>
      <c r="C7" s="66"/>
      <c r="D7" s="66"/>
      <c r="E7" s="66"/>
      <c r="F7" s="66"/>
      <c r="G7" s="66"/>
      <c r="H7" s="66"/>
      <c r="I7" s="67"/>
      <c r="J7" s="66"/>
      <c r="K7" s="66"/>
      <c r="L7" s="66"/>
      <c r="M7" s="66"/>
      <c r="N7" s="66"/>
    </row>
    <row r="8" spans="1:14" ht="16.5" x14ac:dyDescent="0.25">
      <c r="A8" s="66"/>
      <c r="B8" s="66"/>
      <c r="C8" s="66"/>
      <c r="D8" s="66"/>
      <c r="E8" s="66"/>
      <c r="F8" s="66"/>
      <c r="G8" s="66"/>
      <c r="H8" s="66"/>
      <c r="I8" s="67"/>
      <c r="J8" s="66"/>
      <c r="K8" s="66"/>
      <c r="L8" s="66"/>
      <c r="M8" s="66"/>
      <c r="N8" s="66"/>
    </row>
    <row r="9" spans="1:14" ht="16.5" x14ac:dyDescent="0.25">
      <c r="A9" s="66"/>
      <c r="B9" s="66"/>
      <c r="C9" s="66"/>
      <c r="D9" s="66"/>
      <c r="E9" s="66"/>
      <c r="F9" s="66"/>
      <c r="G9" s="66"/>
      <c r="H9" s="66"/>
      <c r="I9" s="67"/>
      <c r="J9" s="66"/>
      <c r="K9" s="66"/>
      <c r="L9" s="66"/>
      <c r="M9" s="66"/>
      <c r="N9" s="66"/>
    </row>
    <row r="10" spans="1:14" ht="16.5" x14ac:dyDescent="0.25">
      <c r="A10" s="66"/>
      <c r="B10" s="66"/>
      <c r="C10" s="66"/>
      <c r="D10" s="66"/>
      <c r="E10" s="66"/>
      <c r="F10" s="66"/>
      <c r="G10" s="66"/>
      <c r="H10" s="66"/>
      <c r="I10" s="67"/>
      <c r="J10" s="66"/>
      <c r="K10" s="66"/>
      <c r="L10" s="66"/>
      <c r="M10" s="66"/>
      <c r="N10" s="66"/>
    </row>
    <row r="11" spans="1:14" ht="16.5" x14ac:dyDescent="0.25">
      <c r="A11" s="66"/>
      <c r="B11" s="66"/>
      <c r="C11" s="66"/>
      <c r="D11" s="66"/>
      <c r="E11" s="66"/>
      <c r="F11" s="66"/>
      <c r="G11" s="66"/>
      <c r="H11" s="66"/>
      <c r="I11" s="67"/>
      <c r="J11" s="66"/>
      <c r="K11" s="66"/>
      <c r="L11" s="66"/>
      <c r="M11" s="66"/>
      <c r="N11" s="66"/>
    </row>
  </sheetData>
  <sheetProtection algorithmName="SHA-512" hashValue="L+uYgfQgGWcKXqgicbcNCc9nS1Jeq41FtiCJ/Rz37Yjv13lJe6ju5a68o04VLU6j8AGoRFJ+vJJOLVydmUgjuw==" saltValue="bRekW4sLYemaTy0GEWDQFQ==" spinCount="100000" sheet="1" formatColumns="0" formatRows="0" insertRows="0" deleteRows="0"/>
  <dataValidations count="5">
    <dataValidation allowBlank="1" showInputMessage="1" showErrorMessage="1" promptTitle="Status" prompt="Report the status of the equipment at the time of report submission." sqref="H1" xr:uid="{97A3EF4C-F1D0-40C9-861A-4E43DF24942A}"/>
    <dataValidation allowBlank="1" showInputMessage="1" showErrorMessage="1" promptTitle="Location" prompt="Location names will be listed in the dropdown in this column based on what was entered on the &quot;Plant Information&quot; tab. If the location name is not listed, please ensure the &quot;Plant Information&quot; tab is filled out accordingly._x000a_" sqref="C1" xr:uid="{2465E360-30A4-419E-945F-49689ED146A8}"/>
    <dataValidation type="list" allowBlank="1" showInputMessage="1" showErrorMessage="1" sqref="H2:H11" xr:uid="{AFC1F89F-5718-47B3-86E3-D0B2A1D698AD}">
      <formula1>"Operational, Down, Surveyed/Sold, Replacement Planned"</formula1>
    </dataValidation>
    <dataValidation type="list" allowBlank="1" showInputMessage="1" showErrorMessage="1" sqref="G2:G11" xr:uid="{EB68CFAF-F803-488D-B56F-8BDD9C24E6C3}">
      <formula1>"1,2,3"</formula1>
    </dataValidation>
    <dataValidation type="list" allowBlank="1" showInputMessage="1" showErrorMessage="1" sqref="D2:D11" xr:uid="{6E99B14A-BC65-4B1A-B593-263DE200FB34}">
      <formula1>"Offset, Digital"</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95CAEE1-A27B-4B43-B4D5-182D06C430CC}">
          <x14:formula1>
            <xm:f>'Plant Information'!$A$4:$A$12</xm:f>
          </x14:formula1>
          <xm:sqref>C2:C11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FB78-9A5F-4C24-B940-4BCF9A1B65C9}">
  <dimension ref="A1:L32"/>
  <sheetViews>
    <sheetView workbookViewId="0">
      <selection activeCell="P17" sqref="P17"/>
    </sheetView>
  </sheetViews>
  <sheetFormatPr defaultRowHeight="15" x14ac:dyDescent="0.25"/>
  <cols>
    <col min="2" max="2" width="12.7109375" customWidth="1"/>
    <col min="3" max="3" width="17.7109375" customWidth="1"/>
    <col min="4" max="4" width="19" customWidth="1"/>
    <col min="5" max="5" width="15.85546875" customWidth="1"/>
    <col min="6" max="6" width="11.5703125" customWidth="1"/>
    <col min="7" max="7" width="10.5703125" customWidth="1"/>
    <col min="8" max="8" width="13.42578125" customWidth="1"/>
    <col min="9" max="9" width="15.5703125" style="1" customWidth="1"/>
    <col min="10" max="10" width="15.85546875" style="2" customWidth="1"/>
    <col min="11" max="11" width="15.85546875" customWidth="1"/>
    <col min="12" max="12" width="36.5703125" customWidth="1"/>
    <col min="13" max="13" width="9.140625" customWidth="1"/>
  </cols>
  <sheetData>
    <row r="1" spans="1:12" ht="42.75" x14ac:dyDescent="0.25">
      <c r="A1" s="52" t="s">
        <v>57</v>
      </c>
      <c r="B1" s="52" t="s">
        <v>58</v>
      </c>
      <c r="C1" s="52" t="s">
        <v>59</v>
      </c>
      <c r="D1" s="52" t="s">
        <v>74</v>
      </c>
      <c r="E1" s="52" t="s">
        <v>62</v>
      </c>
      <c r="F1" s="52" t="s">
        <v>63</v>
      </c>
      <c r="G1" s="52" t="s">
        <v>64</v>
      </c>
      <c r="H1" s="52" t="s">
        <v>65</v>
      </c>
      <c r="I1" s="54" t="s">
        <v>67</v>
      </c>
      <c r="J1" s="68" t="s">
        <v>69</v>
      </c>
      <c r="K1" s="52" t="s">
        <v>73</v>
      </c>
      <c r="L1" s="52" t="s">
        <v>56</v>
      </c>
    </row>
    <row r="2" spans="1:12" ht="16.5" x14ac:dyDescent="0.25">
      <c r="A2" s="66"/>
      <c r="B2" s="66"/>
      <c r="C2" s="66"/>
      <c r="D2" s="66"/>
      <c r="E2" s="66"/>
      <c r="F2" s="66"/>
      <c r="G2" s="66"/>
      <c r="H2" s="66"/>
      <c r="I2" s="67"/>
      <c r="J2" s="69"/>
      <c r="K2" s="66"/>
      <c r="L2" s="66"/>
    </row>
    <row r="3" spans="1:12" ht="16.5" x14ac:dyDescent="0.25">
      <c r="A3" s="66"/>
      <c r="B3" s="66"/>
      <c r="C3" s="66"/>
      <c r="D3" s="66"/>
      <c r="E3" s="66"/>
      <c r="F3" s="66"/>
      <c r="G3" s="66"/>
      <c r="H3" s="66"/>
      <c r="I3" s="67"/>
      <c r="J3" s="69"/>
      <c r="K3" s="66"/>
      <c r="L3" s="66"/>
    </row>
    <row r="4" spans="1:12" ht="16.5" x14ac:dyDescent="0.25">
      <c r="A4" s="66"/>
      <c r="B4" s="66"/>
      <c r="C4" s="66"/>
      <c r="D4" s="66"/>
      <c r="E4" s="66"/>
      <c r="F4" s="66"/>
      <c r="G4" s="66"/>
      <c r="H4" s="66"/>
      <c r="I4" s="67"/>
      <c r="J4" s="69"/>
      <c r="K4" s="66"/>
      <c r="L4" s="66"/>
    </row>
    <row r="5" spans="1:12" ht="16.5" x14ac:dyDescent="0.25">
      <c r="A5" s="66"/>
      <c r="B5" s="66"/>
      <c r="C5" s="66"/>
      <c r="D5" s="66"/>
      <c r="E5" s="66"/>
      <c r="F5" s="66"/>
      <c r="G5" s="66"/>
      <c r="H5" s="66"/>
      <c r="I5" s="67"/>
      <c r="J5" s="69"/>
      <c r="K5" s="66"/>
      <c r="L5" s="66"/>
    </row>
    <row r="6" spans="1:12" ht="16.5" x14ac:dyDescent="0.25">
      <c r="A6" s="66"/>
      <c r="B6" s="66"/>
      <c r="C6" s="66"/>
      <c r="D6" s="66"/>
      <c r="E6" s="66"/>
      <c r="F6" s="66"/>
      <c r="G6" s="66"/>
      <c r="H6" s="66"/>
      <c r="I6" s="67"/>
      <c r="J6" s="69"/>
      <c r="K6" s="66"/>
      <c r="L6" s="66"/>
    </row>
    <row r="7" spans="1:12" ht="16.5" x14ac:dyDescent="0.25">
      <c r="A7" s="66"/>
      <c r="B7" s="66"/>
      <c r="C7" s="66"/>
      <c r="D7" s="66"/>
      <c r="E7" s="66"/>
      <c r="F7" s="66"/>
      <c r="G7" s="66"/>
      <c r="H7" s="66"/>
      <c r="I7" s="67"/>
      <c r="J7" s="69"/>
      <c r="K7" s="66"/>
      <c r="L7" s="66"/>
    </row>
    <row r="8" spans="1:12" ht="16.5" x14ac:dyDescent="0.25">
      <c r="A8" s="66"/>
      <c r="B8" s="66"/>
      <c r="C8" s="66"/>
      <c r="D8" s="66"/>
      <c r="E8" s="66"/>
      <c r="F8" s="66"/>
      <c r="G8" s="66"/>
      <c r="H8" s="66"/>
      <c r="I8" s="67"/>
      <c r="J8" s="69"/>
      <c r="K8" s="66"/>
      <c r="L8" s="66"/>
    </row>
    <row r="9" spans="1:12" ht="16.5" x14ac:dyDescent="0.25">
      <c r="A9" s="66"/>
      <c r="B9" s="66"/>
      <c r="C9" s="66"/>
      <c r="D9" s="66"/>
      <c r="E9" s="66"/>
      <c r="F9" s="66"/>
      <c r="G9" s="66"/>
      <c r="H9" s="66"/>
      <c r="I9" s="67"/>
      <c r="J9" s="69"/>
      <c r="K9" s="66"/>
      <c r="L9" s="66"/>
    </row>
    <row r="10" spans="1:12" ht="16.5" x14ac:dyDescent="0.25">
      <c r="A10" s="66"/>
      <c r="B10" s="66"/>
      <c r="C10" s="66"/>
      <c r="D10" s="66"/>
      <c r="E10" s="66"/>
      <c r="F10" s="66"/>
      <c r="G10" s="66"/>
      <c r="H10" s="66"/>
      <c r="I10" s="67"/>
      <c r="J10" s="69"/>
      <c r="K10" s="66"/>
      <c r="L10" s="66"/>
    </row>
    <row r="11" spans="1:12" ht="16.5" x14ac:dyDescent="0.25">
      <c r="A11" s="66"/>
      <c r="B11" s="66"/>
      <c r="C11" s="66"/>
      <c r="D11" s="66"/>
      <c r="E11" s="66"/>
      <c r="F11" s="66"/>
      <c r="G11" s="66"/>
      <c r="H11" s="66"/>
      <c r="I11" s="67"/>
      <c r="J11" s="69"/>
      <c r="K11" s="66"/>
      <c r="L11" s="66"/>
    </row>
    <row r="12" spans="1:12" ht="16.5" x14ac:dyDescent="0.25">
      <c r="A12" s="66"/>
      <c r="B12" s="66"/>
      <c r="C12" s="66"/>
      <c r="D12" s="66"/>
      <c r="E12" s="66"/>
      <c r="F12" s="66"/>
      <c r="G12" s="66"/>
      <c r="H12" s="66"/>
      <c r="I12" s="67"/>
      <c r="J12" s="69"/>
      <c r="K12" s="66"/>
      <c r="L12" s="66"/>
    </row>
    <row r="13" spans="1:12" ht="16.5" x14ac:dyDescent="0.25">
      <c r="A13" s="66"/>
      <c r="B13" s="66"/>
      <c r="C13" s="66"/>
      <c r="D13" s="66"/>
      <c r="E13" s="66"/>
      <c r="F13" s="66"/>
      <c r="G13" s="66"/>
      <c r="H13" s="66"/>
      <c r="I13" s="67"/>
      <c r="J13" s="69"/>
      <c r="K13" s="66"/>
      <c r="L13" s="66"/>
    </row>
    <row r="14" spans="1:12" ht="16.5" x14ac:dyDescent="0.25">
      <c r="A14" s="66"/>
      <c r="B14" s="66"/>
      <c r="C14" s="66"/>
      <c r="D14" s="66"/>
      <c r="E14" s="66"/>
      <c r="F14" s="66"/>
      <c r="G14" s="66"/>
      <c r="H14" s="66"/>
      <c r="I14" s="67"/>
      <c r="J14" s="69"/>
      <c r="K14" s="66"/>
      <c r="L14" s="66"/>
    </row>
    <row r="15" spans="1:12" ht="16.5" x14ac:dyDescent="0.25">
      <c r="A15" s="66"/>
      <c r="B15" s="66"/>
      <c r="C15" s="66"/>
      <c r="D15" s="66"/>
      <c r="E15" s="66"/>
      <c r="F15" s="66"/>
      <c r="G15" s="66"/>
      <c r="H15" s="66"/>
      <c r="I15" s="67"/>
      <c r="J15" s="69"/>
      <c r="K15" s="66"/>
      <c r="L15" s="66"/>
    </row>
    <row r="16" spans="1:12" ht="16.5" x14ac:dyDescent="0.25">
      <c r="A16" s="66"/>
      <c r="B16" s="66"/>
      <c r="C16" s="66"/>
      <c r="D16" s="66"/>
      <c r="E16" s="66"/>
      <c r="F16" s="66"/>
      <c r="G16" s="66"/>
      <c r="H16" s="66"/>
      <c r="I16" s="67"/>
      <c r="J16" s="69"/>
      <c r="K16" s="66"/>
      <c r="L16" s="66"/>
    </row>
    <row r="17" spans="1:12" ht="16.5" x14ac:dyDescent="0.25">
      <c r="A17" s="66"/>
      <c r="B17" s="66"/>
      <c r="C17" s="66"/>
      <c r="D17" s="66"/>
      <c r="E17" s="66"/>
      <c r="F17" s="66"/>
      <c r="G17" s="66"/>
      <c r="H17" s="66"/>
      <c r="I17" s="67"/>
      <c r="J17" s="69"/>
      <c r="K17" s="66"/>
      <c r="L17" s="66"/>
    </row>
    <row r="18" spans="1:12" ht="16.5" x14ac:dyDescent="0.25">
      <c r="A18" s="66"/>
      <c r="B18" s="66"/>
      <c r="C18" s="66"/>
      <c r="D18" s="66"/>
      <c r="E18" s="66"/>
      <c r="F18" s="66"/>
      <c r="G18" s="66"/>
      <c r="H18" s="66"/>
      <c r="I18" s="67"/>
      <c r="J18" s="69"/>
      <c r="K18" s="66"/>
      <c r="L18" s="66"/>
    </row>
    <row r="19" spans="1:12" ht="16.5" x14ac:dyDescent="0.25">
      <c r="A19" s="66"/>
      <c r="B19" s="66"/>
      <c r="C19" s="66"/>
      <c r="D19" s="66"/>
      <c r="E19" s="66"/>
      <c r="F19" s="66"/>
      <c r="G19" s="66"/>
      <c r="H19" s="66"/>
      <c r="I19" s="67"/>
      <c r="J19" s="69"/>
      <c r="K19" s="66"/>
      <c r="L19" s="66"/>
    </row>
    <row r="20" spans="1:12" ht="16.5" x14ac:dyDescent="0.25">
      <c r="A20" s="66"/>
      <c r="B20" s="66"/>
      <c r="C20" s="66"/>
      <c r="D20" s="66"/>
      <c r="E20" s="66"/>
      <c r="F20" s="66"/>
      <c r="G20" s="66"/>
      <c r="H20" s="66"/>
      <c r="I20" s="67"/>
      <c r="J20" s="69"/>
      <c r="K20" s="66"/>
      <c r="L20" s="66"/>
    </row>
    <row r="21" spans="1:12" ht="16.5" x14ac:dyDescent="0.25">
      <c r="A21" s="66"/>
      <c r="B21" s="66"/>
      <c r="C21" s="66"/>
      <c r="D21" s="66"/>
      <c r="E21" s="66"/>
      <c r="F21" s="66"/>
      <c r="G21" s="66"/>
      <c r="H21" s="66"/>
      <c r="I21" s="67"/>
      <c r="J21" s="69"/>
      <c r="K21" s="66"/>
      <c r="L21" s="66"/>
    </row>
    <row r="22" spans="1:12" ht="16.5" x14ac:dyDescent="0.25">
      <c r="A22" s="66"/>
      <c r="B22" s="66"/>
      <c r="C22" s="66"/>
      <c r="D22" s="66"/>
      <c r="E22" s="66"/>
      <c r="F22" s="66"/>
      <c r="G22" s="66"/>
      <c r="H22" s="66"/>
      <c r="I22" s="67"/>
      <c r="J22" s="69"/>
      <c r="K22" s="66"/>
      <c r="L22" s="66"/>
    </row>
    <row r="23" spans="1:12" ht="16.5" x14ac:dyDescent="0.25">
      <c r="A23" s="66"/>
      <c r="B23" s="66"/>
      <c r="C23" s="66"/>
      <c r="D23" s="66"/>
      <c r="E23" s="66"/>
      <c r="F23" s="66"/>
      <c r="G23" s="66"/>
      <c r="H23" s="66"/>
      <c r="I23" s="67"/>
      <c r="J23" s="69"/>
      <c r="K23" s="66"/>
      <c r="L23" s="66"/>
    </row>
    <row r="24" spans="1:12" ht="16.5" x14ac:dyDescent="0.25">
      <c r="A24" s="66"/>
      <c r="B24" s="66"/>
      <c r="C24" s="66"/>
      <c r="D24" s="66"/>
      <c r="E24" s="66"/>
      <c r="F24" s="66"/>
      <c r="G24" s="66"/>
      <c r="H24" s="66"/>
      <c r="I24" s="67"/>
      <c r="J24" s="69"/>
      <c r="K24" s="66"/>
      <c r="L24" s="66"/>
    </row>
    <row r="25" spans="1:12" ht="16.5" x14ac:dyDescent="0.25">
      <c r="A25" s="66"/>
      <c r="B25" s="66"/>
      <c r="C25" s="66"/>
      <c r="D25" s="66"/>
      <c r="E25" s="66"/>
      <c r="F25" s="66"/>
      <c r="G25" s="66"/>
      <c r="H25" s="66"/>
      <c r="I25" s="67"/>
      <c r="J25" s="69"/>
      <c r="K25" s="66"/>
      <c r="L25" s="66"/>
    </row>
    <row r="26" spans="1:12" ht="16.5" x14ac:dyDescent="0.25">
      <c r="A26" s="66"/>
      <c r="B26" s="66"/>
      <c r="C26" s="66"/>
      <c r="D26" s="66"/>
      <c r="E26" s="66"/>
      <c r="F26" s="66"/>
      <c r="G26" s="66"/>
      <c r="H26" s="66"/>
      <c r="I26" s="67"/>
      <c r="J26" s="69"/>
      <c r="K26" s="66"/>
      <c r="L26" s="66"/>
    </row>
    <row r="27" spans="1:12" ht="16.5" x14ac:dyDescent="0.25">
      <c r="A27" s="66"/>
      <c r="B27" s="66"/>
      <c r="C27" s="66"/>
      <c r="D27" s="66"/>
      <c r="E27" s="66"/>
      <c r="F27" s="66"/>
      <c r="G27" s="66"/>
      <c r="H27" s="66"/>
      <c r="I27" s="67"/>
      <c r="J27" s="69"/>
      <c r="K27" s="66"/>
      <c r="L27" s="66"/>
    </row>
    <row r="28" spans="1:12" ht="16.5" x14ac:dyDescent="0.25">
      <c r="A28" s="66"/>
      <c r="B28" s="66"/>
      <c r="C28" s="66"/>
      <c r="D28" s="66"/>
      <c r="E28" s="66"/>
      <c r="F28" s="66"/>
      <c r="G28" s="66"/>
      <c r="H28" s="66"/>
      <c r="I28" s="67"/>
      <c r="J28" s="69"/>
      <c r="K28" s="66"/>
      <c r="L28" s="66"/>
    </row>
    <row r="29" spans="1:12" ht="16.5" x14ac:dyDescent="0.25">
      <c r="A29" s="66"/>
      <c r="B29" s="66"/>
      <c r="C29" s="66"/>
      <c r="D29" s="66"/>
      <c r="E29" s="66"/>
      <c r="F29" s="66"/>
      <c r="G29" s="66"/>
      <c r="H29" s="66"/>
      <c r="I29" s="67"/>
      <c r="J29" s="69"/>
      <c r="K29" s="66"/>
      <c r="L29" s="66"/>
    </row>
    <row r="30" spans="1:12" ht="16.5" x14ac:dyDescent="0.25">
      <c r="A30" s="66"/>
      <c r="B30" s="66"/>
      <c r="C30" s="66"/>
      <c r="D30" s="66"/>
      <c r="E30" s="66"/>
      <c r="F30" s="66"/>
      <c r="G30" s="66"/>
      <c r="H30" s="66"/>
      <c r="I30" s="67"/>
      <c r="J30" s="69"/>
      <c r="K30" s="66"/>
      <c r="L30" s="66"/>
    </row>
    <row r="31" spans="1:12" ht="16.5" x14ac:dyDescent="0.25">
      <c r="A31" s="66"/>
      <c r="B31" s="66"/>
      <c r="C31" s="66"/>
      <c r="D31" s="66"/>
      <c r="E31" s="66"/>
      <c r="F31" s="66"/>
      <c r="G31" s="66"/>
      <c r="H31" s="66"/>
      <c r="I31" s="67"/>
      <c r="J31" s="69"/>
      <c r="K31" s="66"/>
      <c r="L31" s="66"/>
    </row>
    <row r="32" spans="1:12" ht="16.5" x14ac:dyDescent="0.25">
      <c r="A32" s="66"/>
      <c r="B32" s="66"/>
      <c r="C32" s="66"/>
      <c r="D32" s="66"/>
      <c r="E32" s="66"/>
      <c r="F32" s="66"/>
      <c r="G32" s="66"/>
      <c r="H32" s="66"/>
      <c r="I32" s="67"/>
      <c r="J32" s="69"/>
      <c r="K32" s="66"/>
      <c r="L32" s="66"/>
    </row>
  </sheetData>
  <sheetProtection algorithmName="SHA-512" hashValue="3YaJoGjCbLljfe9AqdCpsYFGghw96u/dCaIYczScfWuMMfbA6/F8L68ZLIgP0r/hfH54iYihFe4RmOvwqMjqTA==" saltValue="LOdMBey2JYFzR9Swk5qp1Q==" spinCount="100000" sheet="1" objects="1" scenarios="1" formatColumns="0" formatRows="0" insertRows="0" deleteRows="0"/>
  <dataValidations count="4">
    <dataValidation allowBlank="1" showInputMessage="1" showErrorMessage="1" promptTitle="Location" prompt="Location names will be listed in the dropdown in this column based on what was entered on the &quot;Plant Information&quot; tab. If the location name is not listed, please ensure the &quot;Plant Information&quot; tab is filled out accordingly._x000a_" sqref="C1" xr:uid="{93D718C8-A849-4203-A4E1-3E04FF6FC122}"/>
    <dataValidation allowBlank="1" showInputMessage="1" showErrorMessage="1" promptTitle="Status" prompt="Report the status of the equipment at the time of report submission." sqref="H1" xr:uid="{A67121D3-0861-4089-84D5-6EC49CE41A62}"/>
    <dataValidation type="list" allowBlank="1" showInputMessage="1" showErrorMessage="1" sqref="G2:G32" xr:uid="{CA070FB0-A3DE-4E60-95FD-1DBBE7041FC4}">
      <formula1>"1,2,3"</formula1>
    </dataValidation>
    <dataValidation type="list" allowBlank="1" showInputMessage="1" showErrorMessage="1" sqref="H2:H32" xr:uid="{0398E3B6-DF66-497F-9B31-F5D2875ACE05}">
      <formula1>"Operational, Down, Surveyed/Sold, Replacement Planned"</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74E21576-9F83-44FE-800A-007EEDDEADEB}">
          <x14:formula1>
            <xm:f>'Plant Information'!$A$4:$A$12</xm:f>
          </x14:formula1>
          <xm:sqref>C2:C32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0577D-0268-4A32-88A6-B8324AEB8EB6}">
  <dimension ref="A1:E46"/>
  <sheetViews>
    <sheetView workbookViewId="0">
      <selection activeCell="F31" sqref="F31"/>
    </sheetView>
  </sheetViews>
  <sheetFormatPr defaultRowHeight="15" x14ac:dyDescent="0.25"/>
  <cols>
    <col min="1" max="1" width="47.42578125" customWidth="1"/>
    <col min="2" max="2" width="5.7109375" customWidth="1"/>
    <col min="3" max="3" width="47.5703125" customWidth="1"/>
    <col min="4" max="4" width="5.7109375" customWidth="1"/>
    <col min="5" max="5" width="43.7109375" bestFit="1" customWidth="1"/>
    <col min="6" max="6" width="9.140625" customWidth="1"/>
    <col min="8" max="8" width="9.140625" customWidth="1"/>
  </cols>
  <sheetData>
    <row r="1" spans="1:5" x14ac:dyDescent="0.25">
      <c r="A1" s="71" t="s">
        <v>75</v>
      </c>
      <c r="C1" s="71" t="s">
        <v>152</v>
      </c>
      <c r="E1" t="s">
        <v>76</v>
      </c>
    </row>
    <row r="2" spans="1:5" x14ac:dyDescent="0.25">
      <c r="A2" s="70" t="s">
        <v>77</v>
      </c>
      <c r="C2" s="70" t="s">
        <v>79</v>
      </c>
      <c r="E2" t="s">
        <v>146</v>
      </c>
    </row>
    <row r="3" spans="1:5" x14ac:dyDescent="0.25">
      <c r="A3" s="70" t="s">
        <v>80</v>
      </c>
      <c r="C3" s="70" t="s">
        <v>81</v>
      </c>
      <c r="E3" t="s">
        <v>147</v>
      </c>
    </row>
    <row r="4" spans="1:5" x14ac:dyDescent="0.25">
      <c r="A4" s="70" t="s">
        <v>82</v>
      </c>
      <c r="C4" s="70" t="s">
        <v>84</v>
      </c>
      <c r="E4" t="s">
        <v>148</v>
      </c>
    </row>
    <row r="5" spans="1:5" x14ac:dyDescent="0.25">
      <c r="A5" s="70" t="s">
        <v>85</v>
      </c>
      <c r="C5" s="70" t="s">
        <v>87</v>
      </c>
      <c r="E5" t="s">
        <v>158</v>
      </c>
    </row>
    <row r="6" spans="1:5" x14ac:dyDescent="0.25">
      <c r="A6" s="70" t="s">
        <v>88</v>
      </c>
      <c r="C6" s="70" t="s">
        <v>89</v>
      </c>
      <c r="E6" t="s">
        <v>78</v>
      </c>
    </row>
    <row r="7" spans="1:5" x14ac:dyDescent="0.25">
      <c r="A7" s="70" t="s">
        <v>149</v>
      </c>
      <c r="C7" s="70" t="s">
        <v>86</v>
      </c>
      <c r="E7" t="s">
        <v>79</v>
      </c>
    </row>
    <row r="8" spans="1:5" x14ac:dyDescent="0.25">
      <c r="A8" s="70" t="s">
        <v>91</v>
      </c>
      <c r="C8" s="70" t="s">
        <v>82</v>
      </c>
      <c r="E8" t="s">
        <v>83</v>
      </c>
    </row>
    <row r="9" spans="1:5" x14ac:dyDescent="0.25">
      <c r="A9" s="70" t="s">
        <v>93</v>
      </c>
      <c r="C9" s="70" t="s">
        <v>85</v>
      </c>
      <c r="E9" t="s">
        <v>86</v>
      </c>
    </row>
    <row r="10" spans="1:5" x14ac:dyDescent="0.25">
      <c r="A10" s="70" t="s">
        <v>95</v>
      </c>
      <c r="C10" s="70" t="s">
        <v>97</v>
      </c>
      <c r="E10" t="s">
        <v>82</v>
      </c>
    </row>
    <row r="11" spans="1:5" x14ac:dyDescent="0.25">
      <c r="A11" s="70" t="s">
        <v>159</v>
      </c>
      <c r="C11" s="70" t="s">
        <v>88</v>
      </c>
      <c r="E11" t="s">
        <v>90</v>
      </c>
    </row>
    <row r="12" spans="1:5" x14ac:dyDescent="0.25">
      <c r="A12" s="70" t="s">
        <v>98</v>
      </c>
      <c r="C12" s="70" t="s">
        <v>102</v>
      </c>
      <c r="E12" t="s">
        <v>92</v>
      </c>
    </row>
    <row r="13" spans="1:5" x14ac:dyDescent="0.25">
      <c r="A13" s="70" t="s">
        <v>160</v>
      </c>
      <c r="C13" s="70" t="s">
        <v>90</v>
      </c>
      <c r="E13" t="s">
        <v>94</v>
      </c>
    </row>
    <row r="14" spans="1:5" x14ac:dyDescent="0.25">
      <c r="A14" s="70" t="s">
        <v>100</v>
      </c>
      <c r="C14" s="70" t="s">
        <v>92</v>
      </c>
      <c r="E14" t="s">
        <v>96</v>
      </c>
    </row>
    <row r="15" spans="1:5" x14ac:dyDescent="0.25">
      <c r="A15" s="70" t="s">
        <v>156</v>
      </c>
      <c r="C15" s="70" t="s">
        <v>94</v>
      </c>
      <c r="E15" t="s">
        <v>99</v>
      </c>
    </row>
    <row r="16" spans="1:5" x14ac:dyDescent="0.25">
      <c r="A16" s="70" t="s">
        <v>157</v>
      </c>
      <c r="C16" s="70" t="s">
        <v>112</v>
      </c>
      <c r="E16" t="s">
        <v>101</v>
      </c>
    </row>
    <row r="17" spans="1:5" x14ac:dyDescent="0.25">
      <c r="A17" s="70" t="s">
        <v>103</v>
      </c>
      <c r="C17" s="70" t="s">
        <v>115</v>
      </c>
      <c r="E17" t="s">
        <v>104</v>
      </c>
    </row>
    <row r="18" spans="1:5" x14ac:dyDescent="0.25">
      <c r="A18" s="70" t="s">
        <v>105</v>
      </c>
      <c r="C18" s="70" t="s">
        <v>161</v>
      </c>
      <c r="E18" t="s">
        <v>162</v>
      </c>
    </row>
    <row r="19" spans="1:5" x14ac:dyDescent="0.25">
      <c r="A19" s="70" t="s">
        <v>107</v>
      </c>
      <c r="C19" s="70" t="s">
        <v>118</v>
      </c>
      <c r="E19" t="s">
        <v>106</v>
      </c>
    </row>
    <row r="20" spans="1:5" x14ac:dyDescent="0.25">
      <c r="A20" s="70" t="s">
        <v>108</v>
      </c>
      <c r="C20" s="70" t="s">
        <v>96</v>
      </c>
      <c r="E20" t="s">
        <v>103</v>
      </c>
    </row>
    <row r="21" spans="1:5" x14ac:dyDescent="0.25">
      <c r="A21" s="70" t="s">
        <v>110</v>
      </c>
      <c r="C21" s="70" t="s">
        <v>101</v>
      </c>
      <c r="E21" t="s">
        <v>109</v>
      </c>
    </row>
    <row r="22" spans="1:5" x14ac:dyDescent="0.25">
      <c r="A22" s="70" t="s">
        <v>113</v>
      </c>
      <c r="C22" s="70" t="s">
        <v>124</v>
      </c>
      <c r="E22" t="s">
        <v>111</v>
      </c>
    </row>
    <row r="23" spans="1:5" x14ac:dyDescent="0.25">
      <c r="A23" s="70" t="s">
        <v>116</v>
      </c>
      <c r="C23" s="70" t="s">
        <v>104</v>
      </c>
      <c r="E23" t="s">
        <v>114</v>
      </c>
    </row>
    <row r="24" spans="1:5" x14ac:dyDescent="0.25">
      <c r="A24" s="72" t="s">
        <v>119</v>
      </c>
      <c r="C24" s="70" t="s">
        <v>127</v>
      </c>
      <c r="E24" t="s">
        <v>117</v>
      </c>
    </row>
    <row r="25" spans="1:5" x14ac:dyDescent="0.25">
      <c r="A25" s="70" t="s">
        <v>121</v>
      </c>
      <c r="C25" s="70" t="s">
        <v>103</v>
      </c>
      <c r="E25" t="s">
        <v>120</v>
      </c>
    </row>
    <row r="26" spans="1:5" x14ac:dyDescent="0.25">
      <c r="A26" s="70" t="s">
        <v>117</v>
      </c>
      <c r="C26" s="70" t="s">
        <v>128</v>
      </c>
      <c r="E26" t="s">
        <v>122</v>
      </c>
    </row>
    <row r="27" spans="1:5" x14ac:dyDescent="0.25">
      <c r="A27" s="72" t="s">
        <v>125</v>
      </c>
      <c r="C27" s="70" t="s">
        <v>129</v>
      </c>
      <c r="E27" t="s">
        <v>123</v>
      </c>
    </row>
    <row r="28" spans="1:5" x14ac:dyDescent="0.25">
      <c r="A28" s="70" t="s">
        <v>126</v>
      </c>
      <c r="C28" s="70" t="s">
        <v>130</v>
      </c>
    </row>
    <row r="29" spans="1:5" x14ac:dyDescent="0.25">
      <c r="A29" s="70" t="s">
        <v>150</v>
      </c>
      <c r="C29" s="70" t="s">
        <v>111</v>
      </c>
    </row>
    <row r="30" spans="1:5" x14ac:dyDescent="0.25">
      <c r="A30" s="70" t="s">
        <v>151</v>
      </c>
      <c r="C30" s="70" t="s">
        <v>131</v>
      </c>
    </row>
    <row r="31" spans="1:5" x14ac:dyDescent="0.25">
      <c r="A31" s="70"/>
      <c r="C31" s="70" t="s">
        <v>108</v>
      </c>
    </row>
    <row r="32" spans="1:5" x14ac:dyDescent="0.25">
      <c r="A32" s="70"/>
      <c r="C32" s="70" t="s">
        <v>110</v>
      </c>
    </row>
    <row r="33" spans="1:3" x14ac:dyDescent="0.25">
      <c r="A33" s="70"/>
      <c r="C33" s="70" t="s">
        <v>132</v>
      </c>
    </row>
    <row r="34" spans="1:3" x14ac:dyDescent="0.25">
      <c r="A34" s="70"/>
      <c r="C34" s="70" t="s">
        <v>133</v>
      </c>
    </row>
    <row r="35" spans="1:3" x14ac:dyDescent="0.25">
      <c r="A35" s="70"/>
      <c r="C35" s="70" t="s">
        <v>134</v>
      </c>
    </row>
    <row r="36" spans="1:3" x14ac:dyDescent="0.25">
      <c r="A36" s="70"/>
      <c r="C36" s="70" t="s">
        <v>135</v>
      </c>
    </row>
    <row r="37" spans="1:3" x14ac:dyDescent="0.25">
      <c r="A37" s="70"/>
      <c r="C37" s="70" t="s">
        <v>136</v>
      </c>
    </row>
    <row r="38" spans="1:3" x14ac:dyDescent="0.25">
      <c r="A38" s="70"/>
      <c r="C38" s="70" t="s">
        <v>137</v>
      </c>
    </row>
    <row r="39" spans="1:3" x14ac:dyDescent="0.25">
      <c r="A39" s="70"/>
      <c r="C39" s="70" t="s">
        <v>122</v>
      </c>
    </row>
    <row r="40" spans="1:3" x14ac:dyDescent="0.25">
      <c r="A40" s="70"/>
      <c r="C40" s="70" t="s">
        <v>138</v>
      </c>
    </row>
    <row r="41" spans="1:3" x14ac:dyDescent="0.25">
      <c r="A41" s="70"/>
      <c r="C41" s="70" t="s">
        <v>139</v>
      </c>
    </row>
    <row r="42" spans="1:3" x14ac:dyDescent="0.25">
      <c r="A42" s="70"/>
      <c r="C42" s="72" t="s">
        <v>140</v>
      </c>
    </row>
    <row r="43" spans="1:3" x14ac:dyDescent="0.25">
      <c r="A43" s="70"/>
      <c r="C43" s="72" t="s">
        <v>141</v>
      </c>
    </row>
    <row r="44" spans="1:3" x14ac:dyDescent="0.25">
      <c r="A44" s="70"/>
      <c r="C44" s="72"/>
    </row>
    <row r="45" spans="1:3" x14ac:dyDescent="0.25">
      <c r="A45" s="70"/>
      <c r="C45" s="72"/>
    </row>
    <row r="46" spans="1:3" x14ac:dyDescent="0.25">
      <c r="A46" s="72"/>
      <c r="C46" s="72"/>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071710-83e2-4871-b606-0004f14e9c40" xsi:nil="true"/>
    <lcf76f155ced4ddcb4097134ff3c332f xmlns="365fdb58-46ff-454f-a271-ed9c48c1eb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2E66CA0F3B2048A602EE3E503D74A3" ma:contentTypeVersion="12" ma:contentTypeDescription="Create a new document." ma:contentTypeScope="" ma:versionID="18245189288eb000298170191a6944de">
  <xsd:schema xmlns:xsd="http://www.w3.org/2001/XMLSchema" xmlns:xs="http://www.w3.org/2001/XMLSchema" xmlns:p="http://schemas.microsoft.com/office/2006/metadata/properties" xmlns:ns2="365fdb58-46ff-454f-a271-ed9c48c1eb2a" xmlns:ns3="82071710-83e2-4871-b606-0004f14e9c40" targetNamespace="http://schemas.microsoft.com/office/2006/metadata/properties" ma:root="true" ma:fieldsID="5a6856242837498e35f5b3f508366089" ns2:_="" ns3:_="">
    <xsd:import namespace="365fdb58-46ff-454f-a271-ed9c48c1eb2a"/>
    <xsd:import namespace="82071710-83e2-4871-b606-0004f14e9c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fdb58-46ff-454f-a271-ed9c48c1eb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82a6d2c-5b4e-4664-93b8-796c908824e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071710-83e2-4871-b606-0004f14e9c4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906a32-7ad1-4ab2-9c68-a86451ee816a}" ma:internalName="TaxCatchAll" ma:showField="CatchAllData" ma:web="82071710-83e2-4871-b606-0004f14e9c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54727F-9931-41E4-B14E-C039BF90CCC3}">
  <ds:schemaRefs>
    <ds:schemaRef ds:uri="http://schemas.microsoft.com/office/2006/metadata/properties"/>
    <ds:schemaRef ds:uri="82071710-83e2-4871-b606-0004f14e9c40"/>
    <ds:schemaRef ds:uri="http://www.w3.org/XML/1998/namespace"/>
    <ds:schemaRef ds:uri="http://purl.org/dc/dcmitype/"/>
    <ds:schemaRef ds:uri="http://purl.org/dc/elements/1.1/"/>
    <ds:schemaRef ds:uri="365fdb58-46ff-454f-a271-ed9c48c1eb2a"/>
    <ds:schemaRef ds:uri="http://schemas.microsoft.com/office/2006/documentManagement/types"/>
    <ds:schemaRef ds:uri="http://schemas.openxmlformats.org/package/2006/metadata/core-properti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1E613AFB-A86C-431F-807B-1ACC2C042A2D}">
  <ds:schemaRefs>
    <ds:schemaRef ds:uri="http://schemas.microsoft.com/sharepoint/v3/contenttype/forms"/>
  </ds:schemaRefs>
</ds:datastoreItem>
</file>

<file path=customXml/itemProps3.xml><?xml version="1.0" encoding="utf-8"?>
<ds:datastoreItem xmlns:ds="http://schemas.openxmlformats.org/officeDocument/2006/customXml" ds:itemID="{DA2712D1-60F2-4B7D-84DD-7FD9785FE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5fdb58-46ff-454f-a271-ed9c48c1eb2a"/>
    <ds:schemaRef ds:uri="82071710-83e2-4871-b606-0004f14e9c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Certification Data</vt:lpstr>
      <vt:lpstr>Plant Information</vt:lpstr>
      <vt:lpstr>Personnel</vt:lpstr>
      <vt:lpstr>Standard Press Equipment</vt:lpstr>
      <vt:lpstr>Wide Format Press Equipment</vt:lpstr>
      <vt:lpstr>Bindery and Finishing Equipment</vt:lpstr>
      <vt:lpstr>DataValidation Lists Personnel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Brian@DGS</dc:creator>
  <cp:keywords/>
  <dc:description/>
  <cp:lastModifiedBy>Hulett, Gina@DGS</cp:lastModifiedBy>
  <cp:revision/>
  <dcterms:created xsi:type="dcterms:W3CDTF">2024-11-26T00:24:47Z</dcterms:created>
  <dcterms:modified xsi:type="dcterms:W3CDTF">2026-09-08T20:38:19Z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0x0101000C2E66CA0F3B2048A602EE3E503D74A3</vt:lpwstr>
  </property>
  <property fmtid="{D5CDD505-2E9C-101B-9397-08002B2CF9AE}" pid="3" name="MediaServiceImageTags">
    <vt:lpwstr/>
  </property>
</Properties>
</file>