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dgs.sharepoint.com/sites/OS-Transportation/Shared Documents/OS-2 EVSE Leased Policy/"/>
    </mc:Choice>
  </mc:AlternateContent>
  <xr:revisionPtr revIDLastSave="1" documentId="13_ncr:1_{29CEC7DD-4ECB-4B83-849E-DE1E8402B2A1}" xr6:coauthVersionLast="47" xr6:coauthVersionMax="47" xr10:uidLastSave="{E39D4CF3-86DC-40A9-AF0A-B50354B2D883}"/>
  <bookViews>
    <workbookView xWindow="29970" yWindow="1170" windowWidth="19050" windowHeight="13695" activeTab="1" xr2:uid="{3DD64C78-45D8-453B-BC67-E18BE72F7E45}"/>
  </bookViews>
  <sheets>
    <sheet name="Instructions" sheetId="11" r:id="rId1"/>
    <sheet name="FSEP Worksheet" sheetId="5" r:id="rId2"/>
    <sheet name="EVSE Analysis" sheetId="9" state="hidden" r:id="rId3"/>
    <sheet name="Replacement Schedule" sheetId="2" state="hidden" r:id="rId4"/>
  </sheets>
  <definedNames>
    <definedName name="_xlnm._FilterDatabase" localSheetId="2" hidden="1">'EVSE Analysis'!$C$32:$P$32</definedName>
    <definedName name="_xlnm._FilterDatabase" localSheetId="1" hidden="1">'FSEP Worksheet'!$B$5:$M$48</definedName>
    <definedName name="_xlnm._FilterDatabase" localSheetId="3" hidden="1">'Replacement Schedule'!$B$2:$H$2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1" i="9" l="1" a="1"/>
  <c r="R31" i="9" s="1"/>
  <c r="G23" i="9"/>
  <c r="N33" i="5" a="1"/>
  <c r="N33" i="5" s="1"/>
  <c r="N34" i="5" a="1"/>
  <c r="N34" i="5" s="1"/>
  <c r="N35" i="5" a="1"/>
  <c r="N35" i="5" s="1"/>
  <c r="N36" i="5" a="1"/>
  <c r="N36" i="5" s="1"/>
  <c r="N37" i="5" a="1"/>
  <c r="N37" i="5" s="1"/>
  <c r="N38" i="5" a="1"/>
  <c r="N38" i="5" s="1"/>
  <c r="N39" i="5" a="1"/>
  <c r="N39" i="5" s="1"/>
  <c r="N40" i="5" a="1"/>
  <c r="N40" i="5" s="1"/>
  <c r="N41" i="5" a="1"/>
  <c r="N41" i="5" s="1"/>
  <c r="N42" i="5" a="1"/>
  <c r="N42" i="5" s="1"/>
  <c r="N43" i="5" a="1"/>
  <c r="N43" i="5" s="1"/>
  <c r="N44" i="5" a="1"/>
  <c r="N44" i="5" s="1"/>
  <c r="N45" i="5" a="1"/>
  <c r="N45" i="5" s="1"/>
  <c r="N46" i="5" a="1"/>
  <c r="N46" i="5" s="1"/>
  <c r="N47" i="5" a="1"/>
  <c r="N47" i="5" s="1"/>
  <c r="N48" i="5" a="1"/>
  <c r="N48" i="5" s="1"/>
  <c r="N49" i="5" a="1"/>
  <c r="N49" i="5" s="1"/>
  <c r="N50" i="5" a="1"/>
  <c r="N50" i="5" s="1"/>
  <c r="N51" i="5" a="1"/>
  <c r="N51" i="5" s="1"/>
  <c r="N52" i="5" a="1"/>
  <c r="N52" i="5" s="1"/>
  <c r="N53" i="5" a="1"/>
  <c r="N53" i="5" s="1"/>
  <c r="N54" i="5" a="1"/>
  <c r="N54" i="5" s="1"/>
  <c r="N55" i="5" a="1"/>
  <c r="N55" i="5" s="1"/>
  <c r="N56" i="5" a="1"/>
  <c r="N56" i="5" s="1"/>
  <c r="N57" i="5" a="1"/>
  <c r="N57" i="5" s="1"/>
  <c r="N58" i="5" a="1"/>
  <c r="N58" i="5" s="1"/>
  <c r="N59" i="5" a="1"/>
  <c r="N59" i="5" s="1"/>
  <c r="N60" i="5" a="1"/>
  <c r="N60" i="5" s="1"/>
  <c r="N61" i="5" a="1"/>
  <c r="N61" i="5" s="1"/>
  <c r="N62" i="5" a="1"/>
  <c r="N62" i="5" s="1"/>
  <c r="N63" i="5" a="1"/>
  <c r="N63" i="5" s="1"/>
  <c r="N64" i="5" a="1"/>
  <c r="N64" i="5" s="1"/>
  <c r="N65" i="5" a="1"/>
  <c r="N65" i="5" s="1"/>
  <c r="N66" i="5" a="1"/>
  <c r="N66" i="5" s="1"/>
  <c r="N67" i="5" a="1"/>
  <c r="N67" i="5" s="1"/>
  <c r="N68" i="5" a="1"/>
  <c r="N68" i="5" s="1"/>
  <c r="N69" i="5" a="1"/>
  <c r="N69" i="5" s="1"/>
  <c r="N70" i="5" a="1"/>
  <c r="N70" i="5" s="1"/>
  <c r="N71" i="5" a="1"/>
  <c r="N71" i="5" s="1"/>
  <c r="N72" i="5" a="1"/>
  <c r="N72" i="5" s="1"/>
  <c r="N73" i="5" a="1"/>
  <c r="N73" i="5" s="1"/>
  <c r="N74" i="5" a="1"/>
  <c r="N74" i="5" s="1"/>
  <c r="N75" i="5" a="1"/>
  <c r="N75" i="5" s="1"/>
  <c r="N76" i="5" a="1"/>
  <c r="N76" i="5" s="1"/>
  <c r="N77" i="5" a="1"/>
  <c r="N77" i="5" s="1"/>
  <c r="N78" i="5" a="1"/>
  <c r="N78" i="5" s="1"/>
  <c r="N79" i="5" a="1"/>
  <c r="N79" i="5" s="1"/>
  <c r="N80" i="5" a="1"/>
  <c r="N80" i="5" s="1"/>
  <c r="N81" i="5" a="1"/>
  <c r="N81" i="5" s="1"/>
  <c r="N82" i="5" a="1"/>
  <c r="N82" i="5" s="1"/>
  <c r="N83" i="5" a="1"/>
  <c r="N83" i="5" s="1"/>
  <c r="N84" i="5" a="1"/>
  <c r="N84" i="5" s="1"/>
  <c r="N85" i="5" a="1"/>
  <c r="N85" i="5" s="1"/>
  <c r="N86" i="5" a="1"/>
  <c r="N86" i="5" s="1"/>
  <c r="N87" i="5" a="1"/>
  <c r="N87" i="5" s="1"/>
  <c r="N88" i="5" a="1"/>
  <c r="N88" i="5" s="1"/>
  <c r="N89" i="5" a="1"/>
  <c r="N89" i="5" s="1"/>
  <c r="N90" i="5" a="1"/>
  <c r="N90" i="5" s="1"/>
  <c r="N91" i="5" a="1"/>
  <c r="N91" i="5" s="1"/>
  <c r="N92" i="5" a="1"/>
  <c r="N92" i="5" s="1"/>
  <c r="N93" i="5" a="1"/>
  <c r="N93" i="5" s="1"/>
  <c r="N94" i="5" a="1"/>
  <c r="N94" i="5" s="1"/>
  <c r="N95" i="5" a="1"/>
  <c r="N95" i="5" s="1"/>
  <c r="N96" i="5" a="1"/>
  <c r="N96" i="5" s="1"/>
  <c r="N97" i="5" a="1"/>
  <c r="N97" i="5" s="1"/>
  <c r="N98" i="5" a="1"/>
  <c r="N98" i="5" s="1"/>
  <c r="N99" i="5" a="1"/>
  <c r="N99" i="5" s="1"/>
  <c r="N100" i="5" a="1"/>
  <c r="N100" i="5" s="1"/>
  <c r="N101" i="5" a="1"/>
  <c r="N101" i="5" s="1"/>
  <c r="N102" i="5" a="1"/>
  <c r="N102" i="5" s="1"/>
  <c r="N103" i="5" a="1"/>
  <c r="N103" i="5" s="1"/>
  <c r="N104" i="5" a="1"/>
  <c r="N104" i="5" s="1"/>
  <c r="N105" i="5" a="1"/>
  <c r="N105" i="5" s="1"/>
  <c r="N106" i="5" a="1"/>
  <c r="N106" i="5" s="1"/>
  <c r="N107" i="5" a="1"/>
  <c r="N107" i="5" s="1"/>
  <c r="N108" i="5" a="1"/>
  <c r="N108" i="5" s="1"/>
  <c r="N9" i="5" a="1"/>
  <c r="N9" i="5" s="1"/>
  <c r="N10" i="5" a="1"/>
  <c r="N10" i="5" s="1"/>
  <c r="N11" i="5" a="1"/>
  <c r="N11" i="5" s="1"/>
  <c r="N12" i="5" a="1"/>
  <c r="N12" i="5"/>
  <c r="N13" i="5" a="1"/>
  <c r="N13" i="5" s="1"/>
  <c r="N14" i="5" a="1"/>
  <c r="N14" i="5" s="1"/>
  <c r="N15" i="5" a="1"/>
  <c r="N15" i="5" s="1"/>
  <c r="N16" i="5" a="1"/>
  <c r="N16" i="5"/>
  <c r="N17" i="5" a="1"/>
  <c r="N17" i="5"/>
  <c r="N18" i="5" a="1"/>
  <c r="N18" i="5" s="1"/>
  <c r="N19" i="5" a="1"/>
  <c r="N19" i="5" s="1"/>
  <c r="N20" i="5" a="1"/>
  <c r="N20" i="5"/>
  <c r="N21" i="5" a="1"/>
  <c r="N21" i="5"/>
  <c r="N22" i="5" a="1"/>
  <c r="N22" i="5" s="1"/>
  <c r="N23" i="5" a="1"/>
  <c r="N23" i="5" s="1"/>
  <c r="N24" i="5" a="1"/>
  <c r="N24" i="5"/>
  <c r="N25" i="5" a="1"/>
  <c r="N25" i="5"/>
  <c r="N26" i="5" a="1"/>
  <c r="N26" i="5" s="1"/>
  <c r="N27" i="5" a="1"/>
  <c r="N27" i="5" s="1"/>
  <c r="N28" i="5" a="1"/>
  <c r="N28" i="5"/>
  <c r="N29" i="5" a="1"/>
  <c r="N29" i="5"/>
  <c r="N30" i="5" a="1"/>
  <c r="N30" i="5" s="1"/>
  <c r="N31" i="5" a="1"/>
  <c r="N31" i="5" s="1"/>
  <c r="N32" i="5" a="1"/>
  <c r="N32" i="5"/>
  <c r="AO3" i="9"/>
  <c r="AO4" i="9" s="1"/>
  <c r="C131" i="9"/>
  <c r="X131" i="9" s="1"/>
  <c r="D131" i="9"/>
  <c r="E131" i="9"/>
  <c r="F131" i="9"/>
  <c r="G131" i="9"/>
  <c r="Q131" i="9" s="1" a="1"/>
  <c r="Q131" i="9" s="1"/>
  <c r="H131" i="9"/>
  <c r="I131" i="9"/>
  <c r="J131" i="9"/>
  <c r="K131" i="9"/>
  <c r="L131" i="9"/>
  <c r="M131" i="9"/>
  <c r="R131" i="9" a="1"/>
  <c r="R131" i="9" s="1"/>
  <c r="U131" i="9" a="1"/>
  <c r="U131" i="9" s="1"/>
  <c r="W131" i="9" s="1"/>
  <c r="AB131" i="9" s="1"/>
  <c r="V131" i="9"/>
  <c r="C132" i="9"/>
  <c r="X132" i="9" s="1"/>
  <c r="D132" i="9"/>
  <c r="V132" i="9" s="1"/>
  <c r="E132" i="9"/>
  <c r="F132" i="9"/>
  <c r="G132" i="9"/>
  <c r="Q132" i="9" s="1" a="1"/>
  <c r="Q132" i="9" s="1"/>
  <c r="H132" i="9"/>
  <c r="I132" i="9"/>
  <c r="AC132" i="9" s="1"/>
  <c r="J132" i="9"/>
  <c r="K132" i="9"/>
  <c r="L132" i="9"/>
  <c r="M132" i="9"/>
  <c r="U132" i="9" a="1"/>
  <c r="U132" i="9" s="1"/>
  <c r="W132" i="9" s="1"/>
  <c r="AB132" i="9" s="1"/>
  <c r="R81" i="9" a="1"/>
  <c r="R81" i="9" s="1"/>
  <c r="X96" i="9"/>
  <c r="R110" i="9" a="1"/>
  <c r="R110" i="9" s="1"/>
  <c r="U114" i="9" a="1"/>
  <c r="U114" i="9" s="1"/>
  <c r="W114" i="9" s="1"/>
  <c r="AB114" i="9" s="1"/>
  <c r="X114" i="9"/>
  <c r="T117" i="9"/>
  <c r="S124" i="9"/>
  <c r="Q126" i="9" a="1"/>
  <c r="Q126" i="9" s="1"/>
  <c r="Y130" i="9" a="1"/>
  <c r="Y130" i="9" s="1"/>
  <c r="Z130" i="9" s="1"/>
  <c r="AA130" i="9" s="1"/>
  <c r="C113" i="9"/>
  <c r="Y113" i="9" s="1" a="1"/>
  <c r="Y113" i="9" s="1"/>
  <c r="Z113" i="9" s="1"/>
  <c r="AA113" i="9" s="1"/>
  <c r="D113" i="9"/>
  <c r="V113" i="9" s="1"/>
  <c r="E113" i="9"/>
  <c r="F113" i="9"/>
  <c r="G113" i="9"/>
  <c r="R113" i="9" s="1" a="1"/>
  <c r="R113" i="9" s="1"/>
  <c r="H113" i="9"/>
  <c r="I113" i="9"/>
  <c r="AC113" i="9" s="1"/>
  <c r="J113" i="9"/>
  <c r="K113" i="9"/>
  <c r="L113" i="9"/>
  <c r="M113" i="9"/>
  <c r="C114" i="9"/>
  <c r="T114" i="9" s="1"/>
  <c r="D114" i="9"/>
  <c r="V114" i="9" s="1"/>
  <c r="E114" i="9"/>
  <c r="F114" i="9"/>
  <c r="G114" i="9"/>
  <c r="Q114" i="9" s="1" a="1"/>
  <c r="Q114" i="9" s="1"/>
  <c r="H114" i="9"/>
  <c r="I114" i="9"/>
  <c r="J114" i="9"/>
  <c r="K114" i="9"/>
  <c r="L114" i="9"/>
  <c r="M114" i="9"/>
  <c r="C115" i="9"/>
  <c r="X115" i="9" s="1"/>
  <c r="D115" i="9"/>
  <c r="V115" i="9" s="1"/>
  <c r="E115" i="9"/>
  <c r="F115" i="9"/>
  <c r="G115" i="9"/>
  <c r="H115" i="9"/>
  <c r="I115" i="9"/>
  <c r="J115" i="9"/>
  <c r="K115" i="9"/>
  <c r="L115" i="9"/>
  <c r="M115" i="9"/>
  <c r="C116" i="9"/>
  <c r="X116" i="9" s="1"/>
  <c r="D116" i="9"/>
  <c r="V116" i="9" s="1"/>
  <c r="E116" i="9"/>
  <c r="F116" i="9"/>
  <c r="G116" i="9"/>
  <c r="Q116" i="9" s="1" a="1"/>
  <c r="Q116" i="9" s="1"/>
  <c r="H116" i="9"/>
  <c r="I116" i="9"/>
  <c r="J116" i="9"/>
  <c r="K116" i="9"/>
  <c r="L116" i="9"/>
  <c r="M116" i="9"/>
  <c r="C117" i="9"/>
  <c r="Y117" i="9" s="1" a="1"/>
  <c r="Y117" i="9" s="1"/>
  <c r="Z117" i="9" s="1"/>
  <c r="AA117" i="9" s="1"/>
  <c r="D117" i="9"/>
  <c r="V117" i="9" s="1"/>
  <c r="E117" i="9"/>
  <c r="F117" i="9"/>
  <c r="G117" i="9"/>
  <c r="R117" i="9" s="1" a="1"/>
  <c r="R117" i="9" s="1"/>
  <c r="H117" i="9"/>
  <c r="I117" i="9"/>
  <c r="J117" i="9"/>
  <c r="K117" i="9"/>
  <c r="L117" i="9"/>
  <c r="M117" i="9"/>
  <c r="C118" i="9"/>
  <c r="X118" i="9" s="1"/>
  <c r="D118" i="9"/>
  <c r="V118" i="9" s="1"/>
  <c r="E118" i="9"/>
  <c r="F118" i="9"/>
  <c r="G118" i="9"/>
  <c r="Q118" i="9" s="1" a="1"/>
  <c r="Q118" i="9" s="1"/>
  <c r="H118" i="9"/>
  <c r="I118" i="9"/>
  <c r="J118" i="9"/>
  <c r="K118" i="9"/>
  <c r="L118" i="9"/>
  <c r="M118" i="9"/>
  <c r="C119" i="9"/>
  <c r="U119" i="9" s="1" a="1"/>
  <c r="U119" i="9" s="1"/>
  <c r="W119" i="9" s="1"/>
  <c r="AB119" i="9" s="1"/>
  <c r="D119" i="9"/>
  <c r="V119" i="9" s="1"/>
  <c r="E119" i="9"/>
  <c r="F119" i="9"/>
  <c r="G119" i="9"/>
  <c r="Q119" i="9" s="1" a="1"/>
  <c r="Q119" i="9" s="1"/>
  <c r="H119" i="9"/>
  <c r="I119" i="9"/>
  <c r="J119" i="9"/>
  <c r="K119" i="9"/>
  <c r="L119" i="9"/>
  <c r="M119" i="9"/>
  <c r="C120" i="9"/>
  <c r="Y120" i="9" s="1" a="1"/>
  <c r="Y120" i="9" s="1"/>
  <c r="Z120" i="9" s="1"/>
  <c r="AA120" i="9" s="1"/>
  <c r="D120" i="9"/>
  <c r="V120" i="9" s="1"/>
  <c r="E120" i="9"/>
  <c r="F120" i="9"/>
  <c r="G120" i="9"/>
  <c r="Q120" i="9" s="1" a="1"/>
  <c r="Q120" i="9" s="1"/>
  <c r="H120" i="9"/>
  <c r="I120" i="9"/>
  <c r="J120" i="9"/>
  <c r="K120" i="9"/>
  <c r="L120" i="9"/>
  <c r="M120" i="9"/>
  <c r="C121" i="9"/>
  <c r="Y121" i="9" s="1" a="1"/>
  <c r="Y121" i="9" s="1"/>
  <c r="Z121" i="9" s="1"/>
  <c r="AA121" i="9" s="1"/>
  <c r="D121" i="9"/>
  <c r="V121" i="9" s="1"/>
  <c r="E121" i="9"/>
  <c r="F121" i="9"/>
  <c r="G121" i="9"/>
  <c r="R121" i="9" s="1" a="1"/>
  <c r="R121" i="9" s="1"/>
  <c r="H121" i="9"/>
  <c r="I121" i="9"/>
  <c r="AC121" i="9" s="1"/>
  <c r="J121" i="9"/>
  <c r="K121" i="9"/>
  <c r="L121" i="9"/>
  <c r="M121" i="9"/>
  <c r="C122" i="9"/>
  <c r="X122" i="9" s="1"/>
  <c r="D122" i="9"/>
  <c r="V122" i="9" s="1"/>
  <c r="E122" i="9"/>
  <c r="F122" i="9"/>
  <c r="G122" i="9"/>
  <c r="R122" i="9" s="1" a="1"/>
  <c r="R122" i="9" s="1"/>
  <c r="H122" i="9"/>
  <c r="I122" i="9"/>
  <c r="J122" i="9"/>
  <c r="K122" i="9"/>
  <c r="L122" i="9"/>
  <c r="M122" i="9"/>
  <c r="C123" i="9"/>
  <c r="T123" i="9" s="1"/>
  <c r="D123" i="9"/>
  <c r="V123" i="9" s="1"/>
  <c r="E123" i="9"/>
  <c r="F123" i="9"/>
  <c r="G123" i="9"/>
  <c r="Q123" i="9" s="1" a="1"/>
  <c r="Q123" i="9" s="1"/>
  <c r="H123" i="9"/>
  <c r="I123" i="9"/>
  <c r="J123" i="9"/>
  <c r="K123" i="9"/>
  <c r="L123" i="9"/>
  <c r="M123" i="9"/>
  <c r="C124" i="9"/>
  <c r="Y124" i="9" s="1" a="1"/>
  <c r="Y124" i="9" s="1"/>
  <c r="Z124" i="9" s="1"/>
  <c r="AA124" i="9" s="1"/>
  <c r="D124" i="9"/>
  <c r="V124" i="9" s="1"/>
  <c r="E124" i="9"/>
  <c r="F124" i="9"/>
  <c r="G124" i="9"/>
  <c r="R124" i="9" s="1" a="1"/>
  <c r="R124" i="9" s="1"/>
  <c r="H124" i="9"/>
  <c r="I124" i="9"/>
  <c r="J124" i="9"/>
  <c r="K124" i="9"/>
  <c r="L124" i="9"/>
  <c r="M124" i="9"/>
  <c r="C125" i="9"/>
  <c r="X125" i="9" s="1"/>
  <c r="D125" i="9"/>
  <c r="V125" i="9" s="1"/>
  <c r="E125" i="9"/>
  <c r="F125" i="9"/>
  <c r="G125" i="9"/>
  <c r="Q125" i="9" s="1" a="1"/>
  <c r="Q125" i="9" s="1"/>
  <c r="H125" i="9"/>
  <c r="I125" i="9"/>
  <c r="J125" i="9"/>
  <c r="K125" i="9"/>
  <c r="L125" i="9"/>
  <c r="M125" i="9"/>
  <c r="C126" i="9"/>
  <c r="T126" i="9" s="1"/>
  <c r="D126" i="9"/>
  <c r="V126" i="9" s="1"/>
  <c r="E126" i="9"/>
  <c r="F126" i="9"/>
  <c r="G126" i="9"/>
  <c r="R126" i="9" s="1" a="1"/>
  <c r="R126" i="9" s="1"/>
  <c r="H126" i="9"/>
  <c r="I126" i="9"/>
  <c r="J126" i="9"/>
  <c r="K126" i="9"/>
  <c r="L126" i="9"/>
  <c r="M126" i="9"/>
  <c r="C127" i="9"/>
  <c r="S127" i="9" s="1"/>
  <c r="D127" i="9"/>
  <c r="V127" i="9" s="1"/>
  <c r="E127" i="9"/>
  <c r="F127" i="9"/>
  <c r="G127" i="9"/>
  <c r="R127" i="9" s="1" a="1"/>
  <c r="R127" i="9" s="1"/>
  <c r="H127" i="9"/>
  <c r="I127" i="9"/>
  <c r="J127" i="9"/>
  <c r="K127" i="9"/>
  <c r="L127" i="9"/>
  <c r="M127" i="9"/>
  <c r="C128" i="9"/>
  <c r="U128" i="9" s="1" a="1"/>
  <c r="U128" i="9" s="1"/>
  <c r="W128" i="9" s="1"/>
  <c r="AB128" i="9" s="1"/>
  <c r="D128" i="9"/>
  <c r="V128" i="9" s="1"/>
  <c r="E128" i="9"/>
  <c r="F128" i="9"/>
  <c r="G128" i="9"/>
  <c r="Q128" i="9" s="1" a="1"/>
  <c r="Q128" i="9" s="1"/>
  <c r="H128" i="9"/>
  <c r="I128" i="9"/>
  <c r="J128" i="9"/>
  <c r="K128" i="9"/>
  <c r="L128" i="9"/>
  <c r="M128" i="9"/>
  <c r="C129" i="9"/>
  <c r="D129" i="9"/>
  <c r="V129" i="9" s="1"/>
  <c r="E129" i="9"/>
  <c r="F129" i="9"/>
  <c r="G129" i="9"/>
  <c r="Q129" i="9" s="1" a="1"/>
  <c r="Q129" i="9" s="1"/>
  <c r="H129" i="9"/>
  <c r="I129" i="9"/>
  <c r="AC129" i="9" s="1"/>
  <c r="J129" i="9"/>
  <c r="K129" i="9"/>
  <c r="L129" i="9"/>
  <c r="M129" i="9"/>
  <c r="C130" i="9"/>
  <c r="T130" i="9" s="1"/>
  <c r="D130" i="9"/>
  <c r="V130" i="9" s="1"/>
  <c r="E130" i="9"/>
  <c r="F130" i="9"/>
  <c r="G130" i="9"/>
  <c r="Q130" i="9" s="1" a="1"/>
  <c r="Q130" i="9" s="1"/>
  <c r="H130" i="9"/>
  <c r="I130" i="9"/>
  <c r="J130" i="9"/>
  <c r="K130" i="9"/>
  <c r="L130" i="9"/>
  <c r="M130" i="9"/>
  <c r="C73" i="9"/>
  <c r="S73" i="9" s="1"/>
  <c r="D73" i="9"/>
  <c r="V73" i="9" s="1"/>
  <c r="E73" i="9"/>
  <c r="F73" i="9"/>
  <c r="G73" i="9"/>
  <c r="H73" i="9"/>
  <c r="I73" i="9"/>
  <c r="J73" i="9"/>
  <c r="K73" i="9"/>
  <c r="L73" i="9"/>
  <c r="M73" i="9"/>
  <c r="C74" i="9"/>
  <c r="U74" i="9" s="1" a="1"/>
  <c r="U74" i="9" s="1"/>
  <c r="W74" i="9" s="1"/>
  <c r="AB74" i="9" s="1"/>
  <c r="D74" i="9"/>
  <c r="AC74" i="9" s="1"/>
  <c r="E74" i="9"/>
  <c r="F74" i="9"/>
  <c r="G74" i="9"/>
  <c r="R74" i="9" s="1" a="1"/>
  <c r="R74" i="9" s="1"/>
  <c r="H74" i="9"/>
  <c r="I74" i="9"/>
  <c r="J74" i="9"/>
  <c r="K74" i="9"/>
  <c r="L74" i="9"/>
  <c r="M74" i="9"/>
  <c r="V74" i="9"/>
  <c r="C75" i="9"/>
  <c r="D75" i="9"/>
  <c r="V75" i="9" s="1"/>
  <c r="E75" i="9"/>
  <c r="F75" i="9"/>
  <c r="G75" i="9"/>
  <c r="R75" i="9" s="1" a="1"/>
  <c r="R75" i="9" s="1"/>
  <c r="H75" i="9"/>
  <c r="I75" i="9"/>
  <c r="J75" i="9"/>
  <c r="K75" i="9"/>
  <c r="L75" i="9"/>
  <c r="M75" i="9"/>
  <c r="C76" i="9"/>
  <c r="T76" i="9" s="1"/>
  <c r="O76" i="9" s="1"/>
  <c r="P76" i="9" s="1" a="1"/>
  <c r="P76" i="9" s="1"/>
  <c r="D76" i="9"/>
  <c r="V76" i="9" s="1"/>
  <c r="E76" i="9"/>
  <c r="F76" i="9"/>
  <c r="G76" i="9"/>
  <c r="H76" i="9"/>
  <c r="I76" i="9"/>
  <c r="AC76" i="9" s="1"/>
  <c r="J76" i="9"/>
  <c r="K76" i="9"/>
  <c r="L76" i="9"/>
  <c r="M76" i="9"/>
  <c r="S76" i="9"/>
  <c r="X76" i="9"/>
  <c r="C77" i="9"/>
  <c r="X77" i="9" s="1"/>
  <c r="D77" i="9"/>
  <c r="V77" i="9" s="1"/>
  <c r="E77" i="9"/>
  <c r="F77" i="9"/>
  <c r="G77" i="9"/>
  <c r="H77" i="9"/>
  <c r="I77" i="9"/>
  <c r="J77" i="9"/>
  <c r="K77" i="9"/>
  <c r="L77" i="9"/>
  <c r="M77" i="9"/>
  <c r="C78" i="9"/>
  <c r="U78" i="9" s="1" a="1"/>
  <c r="U78" i="9" s="1"/>
  <c r="W78" i="9" s="1"/>
  <c r="AB78" i="9" s="1"/>
  <c r="D78" i="9"/>
  <c r="E78" i="9"/>
  <c r="F78" i="9"/>
  <c r="G78" i="9"/>
  <c r="R78" i="9" s="1" a="1"/>
  <c r="R78" i="9" s="1"/>
  <c r="H78" i="9"/>
  <c r="I78" i="9"/>
  <c r="AC78" i="9" s="1"/>
  <c r="J78" i="9"/>
  <c r="K78" i="9"/>
  <c r="L78" i="9"/>
  <c r="M78" i="9"/>
  <c r="S78" i="9"/>
  <c r="T78" i="9"/>
  <c r="O78" i="9" s="1"/>
  <c r="P78" i="9" s="1" a="1"/>
  <c r="P78" i="9" s="1"/>
  <c r="V78" i="9"/>
  <c r="X78" i="9"/>
  <c r="C79" i="9"/>
  <c r="U79" i="9" s="1" a="1"/>
  <c r="U79" i="9" s="1"/>
  <c r="W79" i="9" s="1"/>
  <c r="AB79" i="9" s="1"/>
  <c r="D79" i="9"/>
  <c r="V79" i="9" s="1"/>
  <c r="E79" i="9"/>
  <c r="F79" i="9"/>
  <c r="G79" i="9"/>
  <c r="H79" i="9"/>
  <c r="I79" i="9"/>
  <c r="AC79" i="9" s="1"/>
  <c r="J79" i="9"/>
  <c r="K79" i="9"/>
  <c r="L79" i="9"/>
  <c r="M79" i="9"/>
  <c r="C80" i="9"/>
  <c r="X80" i="9" s="1"/>
  <c r="D80" i="9"/>
  <c r="V80" i="9" s="1"/>
  <c r="E80" i="9"/>
  <c r="F80" i="9"/>
  <c r="G80" i="9"/>
  <c r="Q80" i="9" s="1" a="1"/>
  <c r="Q80" i="9" s="1"/>
  <c r="H80" i="9"/>
  <c r="I80" i="9"/>
  <c r="J80" i="9"/>
  <c r="K80" i="9"/>
  <c r="L80" i="9"/>
  <c r="M80" i="9"/>
  <c r="C81" i="9"/>
  <c r="S81" i="9" s="1"/>
  <c r="D81" i="9"/>
  <c r="V81" i="9" s="1"/>
  <c r="E81" i="9"/>
  <c r="F81" i="9"/>
  <c r="G81" i="9"/>
  <c r="Q81" i="9" s="1" a="1"/>
  <c r="Q81" i="9" s="1"/>
  <c r="H81" i="9"/>
  <c r="I81" i="9"/>
  <c r="J81" i="9"/>
  <c r="K81" i="9"/>
  <c r="L81" i="9"/>
  <c r="M81" i="9"/>
  <c r="C82" i="9"/>
  <c r="X82" i="9" s="1"/>
  <c r="D82" i="9"/>
  <c r="V82" i="9" s="1"/>
  <c r="E82" i="9"/>
  <c r="F82" i="9"/>
  <c r="G82" i="9"/>
  <c r="Q82" i="9" s="1" a="1"/>
  <c r="Q82" i="9" s="1"/>
  <c r="H82" i="9"/>
  <c r="I82" i="9"/>
  <c r="AC82" i="9" s="1"/>
  <c r="J82" i="9"/>
  <c r="K82" i="9"/>
  <c r="L82" i="9"/>
  <c r="M82" i="9"/>
  <c r="C83" i="9"/>
  <c r="S83" i="9" s="1"/>
  <c r="D83" i="9"/>
  <c r="V83" i="9" s="1"/>
  <c r="E83" i="9"/>
  <c r="F83" i="9"/>
  <c r="G83" i="9"/>
  <c r="H83" i="9"/>
  <c r="I83" i="9"/>
  <c r="J83" i="9"/>
  <c r="K83" i="9"/>
  <c r="L83" i="9"/>
  <c r="M83" i="9"/>
  <c r="C84" i="9"/>
  <c r="S84" i="9" s="1"/>
  <c r="D84" i="9"/>
  <c r="V84" i="9" s="1"/>
  <c r="E84" i="9"/>
  <c r="F84" i="9"/>
  <c r="G84" i="9"/>
  <c r="Q84" i="9" s="1" a="1"/>
  <c r="Q84" i="9" s="1"/>
  <c r="H84" i="9"/>
  <c r="I84" i="9"/>
  <c r="J84" i="9"/>
  <c r="K84" i="9"/>
  <c r="L84" i="9"/>
  <c r="M84" i="9"/>
  <c r="C85" i="9"/>
  <c r="D85" i="9"/>
  <c r="V85" i="9" s="1"/>
  <c r="E85" i="9"/>
  <c r="F85" i="9"/>
  <c r="G85" i="9"/>
  <c r="R85" i="9" s="1" a="1"/>
  <c r="R85" i="9" s="1"/>
  <c r="H85" i="9"/>
  <c r="I85" i="9"/>
  <c r="J85" i="9"/>
  <c r="K85" i="9"/>
  <c r="L85" i="9"/>
  <c r="M85" i="9"/>
  <c r="C86" i="9"/>
  <c r="X86" i="9" s="1"/>
  <c r="D86" i="9"/>
  <c r="V86" i="9" s="1"/>
  <c r="E86" i="9"/>
  <c r="F86" i="9"/>
  <c r="G86" i="9"/>
  <c r="H86" i="9"/>
  <c r="I86" i="9"/>
  <c r="J86" i="9"/>
  <c r="K86" i="9"/>
  <c r="L86" i="9"/>
  <c r="M86" i="9"/>
  <c r="C87" i="9"/>
  <c r="S87" i="9" s="1"/>
  <c r="D87" i="9"/>
  <c r="V87" i="9" s="1"/>
  <c r="E87" i="9"/>
  <c r="F87" i="9"/>
  <c r="G87" i="9"/>
  <c r="H87" i="9"/>
  <c r="I87" i="9"/>
  <c r="AC87" i="9" s="1"/>
  <c r="J87" i="9"/>
  <c r="K87" i="9"/>
  <c r="L87" i="9"/>
  <c r="M87" i="9"/>
  <c r="C88" i="9"/>
  <c r="U88" i="9" s="1" a="1"/>
  <c r="U88" i="9" s="1"/>
  <c r="W88" i="9" s="1"/>
  <c r="AB88" i="9" s="1"/>
  <c r="D88" i="9"/>
  <c r="V88" i="9" s="1"/>
  <c r="E88" i="9"/>
  <c r="F88" i="9"/>
  <c r="G88" i="9"/>
  <c r="Q88" i="9" s="1" a="1"/>
  <c r="Q88" i="9" s="1"/>
  <c r="H88" i="9"/>
  <c r="I88" i="9"/>
  <c r="J88" i="9"/>
  <c r="K88" i="9"/>
  <c r="L88" i="9"/>
  <c r="M88" i="9"/>
  <c r="C89" i="9"/>
  <c r="U89" i="9" s="1" a="1"/>
  <c r="U89" i="9" s="1"/>
  <c r="W89" i="9" s="1"/>
  <c r="AB89" i="9" s="1"/>
  <c r="D89" i="9"/>
  <c r="V89" i="9" s="1"/>
  <c r="E89" i="9"/>
  <c r="F89" i="9"/>
  <c r="G89" i="9"/>
  <c r="R89" i="9" s="1" a="1"/>
  <c r="R89" i="9" s="1"/>
  <c r="H89" i="9"/>
  <c r="I89" i="9"/>
  <c r="J89" i="9"/>
  <c r="K89" i="9"/>
  <c r="L89" i="9"/>
  <c r="M89" i="9"/>
  <c r="C90" i="9"/>
  <c r="U90" i="9" s="1" a="1"/>
  <c r="U90" i="9" s="1"/>
  <c r="W90" i="9" s="1"/>
  <c r="AB90" i="9" s="1"/>
  <c r="D90" i="9"/>
  <c r="V90" i="9" s="1"/>
  <c r="E90" i="9"/>
  <c r="F90" i="9"/>
  <c r="G90" i="9"/>
  <c r="H90" i="9"/>
  <c r="I90" i="9"/>
  <c r="AC90" i="9" s="1"/>
  <c r="J90" i="9"/>
  <c r="K90" i="9"/>
  <c r="L90" i="9"/>
  <c r="M90" i="9"/>
  <c r="C91" i="9"/>
  <c r="T91" i="9" s="1"/>
  <c r="D91" i="9"/>
  <c r="V91" i="9" s="1"/>
  <c r="E91" i="9"/>
  <c r="F91" i="9"/>
  <c r="G91" i="9"/>
  <c r="Q91" i="9" s="1" a="1"/>
  <c r="Q91" i="9" s="1"/>
  <c r="H91" i="9"/>
  <c r="I91" i="9"/>
  <c r="J91" i="9"/>
  <c r="K91" i="9"/>
  <c r="L91" i="9"/>
  <c r="M91" i="9"/>
  <c r="C92" i="9"/>
  <c r="S92" i="9" s="1"/>
  <c r="D92" i="9"/>
  <c r="V92" i="9" s="1"/>
  <c r="E92" i="9"/>
  <c r="F92" i="9"/>
  <c r="G92" i="9"/>
  <c r="R92" i="9" s="1" a="1"/>
  <c r="R92" i="9" s="1"/>
  <c r="H92" i="9"/>
  <c r="I92" i="9"/>
  <c r="AC92" i="9" s="1"/>
  <c r="J92" i="9"/>
  <c r="K92" i="9"/>
  <c r="L92" i="9"/>
  <c r="M92" i="9"/>
  <c r="C93" i="9"/>
  <c r="Y93" i="9" s="1" a="1"/>
  <c r="Y93" i="9" s="1"/>
  <c r="Z93" i="9" s="1"/>
  <c r="AA93" i="9" s="1"/>
  <c r="D93" i="9"/>
  <c r="V93" i="9" s="1"/>
  <c r="E93" i="9"/>
  <c r="F93" i="9"/>
  <c r="G93" i="9"/>
  <c r="R93" i="9" s="1" a="1"/>
  <c r="R93" i="9" s="1"/>
  <c r="H93" i="9"/>
  <c r="I93" i="9"/>
  <c r="J93" i="9"/>
  <c r="K93" i="9"/>
  <c r="L93" i="9"/>
  <c r="M93" i="9"/>
  <c r="C94" i="9"/>
  <c r="D94" i="9"/>
  <c r="V94" i="9" s="1"/>
  <c r="E94" i="9"/>
  <c r="F94" i="9"/>
  <c r="G94" i="9"/>
  <c r="R94" i="9" s="1" a="1"/>
  <c r="R94" i="9" s="1"/>
  <c r="H94" i="9"/>
  <c r="I94" i="9"/>
  <c r="J94" i="9"/>
  <c r="K94" i="9"/>
  <c r="L94" i="9"/>
  <c r="M94" i="9"/>
  <c r="C95" i="9"/>
  <c r="S95" i="9" s="1"/>
  <c r="D95" i="9"/>
  <c r="V95" i="9" s="1"/>
  <c r="E95" i="9"/>
  <c r="F95" i="9"/>
  <c r="G95" i="9"/>
  <c r="H95" i="9"/>
  <c r="I95" i="9"/>
  <c r="AC95" i="9" s="1"/>
  <c r="J95" i="9"/>
  <c r="K95" i="9"/>
  <c r="L95" i="9"/>
  <c r="M95" i="9"/>
  <c r="C96" i="9"/>
  <c r="Y96" i="9" s="1" a="1"/>
  <c r="Y96" i="9" s="1"/>
  <c r="Z96" i="9" s="1"/>
  <c r="AA96" i="9" s="1"/>
  <c r="D96" i="9"/>
  <c r="V96" i="9" s="1"/>
  <c r="E96" i="9"/>
  <c r="F96" i="9"/>
  <c r="G96" i="9"/>
  <c r="R96" i="9" s="1" a="1"/>
  <c r="R96" i="9" s="1"/>
  <c r="H96" i="9"/>
  <c r="I96" i="9"/>
  <c r="J96" i="9"/>
  <c r="K96" i="9"/>
  <c r="L96" i="9"/>
  <c r="M96" i="9"/>
  <c r="C97" i="9"/>
  <c r="U97" i="9" s="1" a="1"/>
  <c r="U97" i="9" s="1"/>
  <c r="W97" i="9" s="1"/>
  <c r="AB97" i="9" s="1"/>
  <c r="D97" i="9"/>
  <c r="V97" i="9" s="1"/>
  <c r="E97" i="9"/>
  <c r="F97" i="9"/>
  <c r="G97" i="9"/>
  <c r="Q97" i="9" s="1" a="1"/>
  <c r="Q97" i="9" s="1"/>
  <c r="H97" i="9"/>
  <c r="I97" i="9"/>
  <c r="J97" i="9"/>
  <c r="K97" i="9"/>
  <c r="L97" i="9"/>
  <c r="M97" i="9"/>
  <c r="C98" i="9"/>
  <c r="Y98" i="9" s="1" a="1"/>
  <c r="Y98" i="9" s="1"/>
  <c r="Z98" i="9" s="1"/>
  <c r="AA98" i="9" s="1"/>
  <c r="D98" i="9"/>
  <c r="V98" i="9" s="1"/>
  <c r="E98" i="9"/>
  <c r="F98" i="9"/>
  <c r="G98" i="9"/>
  <c r="R98" i="9" s="1" a="1"/>
  <c r="R98" i="9" s="1"/>
  <c r="H98" i="9"/>
  <c r="I98" i="9"/>
  <c r="AC98" i="9" s="1"/>
  <c r="J98" i="9"/>
  <c r="K98" i="9"/>
  <c r="L98" i="9"/>
  <c r="M98" i="9"/>
  <c r="C99" i="9"/>
  <c r="D99" i="9"/>
  <c r="AC99" i="9" s="1"/>
  <c r="E99" i="9"/>
  <c r="F99" i="9"/>
  <c r="G99" i="9"/>
  <c r="Q99" i="9" s="1" a="1"/>
  <c r="Q99" i="9" s="1"/>
  <c r="H99" i="9"/>
  <c r="I99" i="9"/>
  <c r="J99" i="9"/>
  <c r="K99" i="9"/>
  <c r="L99" i="9"/>
  <c r="M99" i="9"/>
  <c r="C100" i="9"/>
  <c r="S100" i="9" s="1"/>
  <c r="D100" i="9"/>
  <c r="V100" i="9" s="1"/>
  <c r="E100" i="9"/>
  <c r="F100" i="9"/>
  <c r="G100" i="9"/>
  <c r="R100" i="9" s="1" a="1"/>
  <c r="R100" i="9" s="1"/>
  <c r="H100" i="9"/>
  <c r="I100" i="9"/>
  <c r="AC100" i="9" s="1"/>
  <c r="J100" i="9"/>
  <c r="K100" i="9"/>
  <c r="L100" i="9"/>
  <c r="M100" i="9"/>
  <c r="C101" i="9"/>
  <c r="X101" i="9" s="1"/>
  <c r="D101" i="9"/>
  <c r="V101" i="9" s="1"/>
  <c r="E101" i="9"/>
  <c r="F101" i="9"/>
  <c r="G101" i="9"/>
  <c r="R101" i="9" s="1" a="1"/>
  <c r="R101" i="9" s="1"/>
  <c r="H101" i="9"/>
  <c r="I101" i="9"/>
  <c r="J101" i="9"/>
  <c r="K101" i="9"/>
  <c r="L101" i="9"/>
  <c r="M101" i="9"/>
  <c r="C102" i="9"/>
  <c r="D102" i="9"/>
  <c r="V102" i="9" s="1"/>
  <c r="E102" i="9"/>
  <c r="F102" i="9"/>
  <c r="G102" i="9"/>
  <c r="R102" i="9" s="1" a="1"/>
  <c r="R102" i="9" s="1"/>
  <c r="H102" i="9"/>
  <c r="I102" i="9"/>
  <c r="J102" i="9"/>
  <c r="K102" i="9"/>
  <c r="L102" i="9"/>
  <c r="M102" i="9"/>
  <c r="C103" i="9"/>
  <c r="Y103" i="9" s="1" a="1"/>
  <c r="Y103" i="9" s="1"/>
  <c r="Z103" i="9" s="1"/>
  <c r="AA103" i="9" s="1"/>
  <c r="D103" i="9"/>
  <c r="V103" i="9" s="1"/>
  <c r="E103" i="9"/>
  <c r="F103" i="9"/>
  <c r="G103" i="9"/>
  <c r="H103" i="9"/>
  <c r="I103" i="9"/>
  <c r="AC103" i="9" s="1"/>
  <c r="J103" i="9"/>
  <c r="K103" i="9"/>
  <c r="L103" i="9"/>
  <c r="M103" i="9"/>
  <c r="C104" i="9"/>
  <c r="T104" i="9" s="1"/>
  <c r="D104" i="9"/>
  <c r="V104" i="9" s="1"/>
  <c r="E104" i="9"/>
  <c r="F104" i="9"/>
  <c r="G104" i="9"/>
  <c r="R104" i="9" s="1" a="1"/>
  <c r="R104" i="9" s="1"/>
  <c r="H104" i="9"/>
  <c r="I104" i="9"/>
  <c r="AC104" i="9" s="1"/>
  <c r="J104" i="9"/>
  <c r="K104" i="9"/>
  <c r="L104" i="9"/>
  <c r="M104" i="9"/>
  <c r="C105" i="9"/>
  <c r="T105" i="9" s="1"/>
  <c r="D105" i="9"/>
  <c r="V105" i="9" s="1"/>
  <c r="E105" i="9"/>
  <c r="F105" i="9"/>
  <c r="G105" i="9"/>
  <c r="R105" i="9" s="1" a="1"/>
  <c r="R105" i="9" s="1"/>
  <c r="H105" i="9"/>
  <c r="I105" i="9"/>
  <c r="J105" i="9"/>
  <c r="K105" i="9"/>
  <c r="L105" i="9"/>
  <c r="M105" i="9"/>
  <c r="C106" i="9"/>
  <c r="T106" i="9" s="1"/>
  <c r="D106" i="9"/>
  <c r="V106" i="9" s="1"/>
  <c r="E106" i="9"/>
  <c r="F106" i="9"/>
  <c r="G106" i="9"/>
  <c r="R106" i="9" s="1" a="1"/>
  <c r="R106" i="9" s="1"/>
  <c r="H106" i="9"/>
  <c r="I106" i="9"/>
  <c r="AC106" i="9" s="1"/>
  <c r="J106" i="9"/>
  <c r="K106" i="9"/>
  <c r="L106" i="9"/>
  <c r="M106" i="9"/>
  <c r="C107" i="9"/>
  <c r="T107" i="9" s="1"/>
  <c r="D107" i="9"/>
  <c r="V107" i="9" s="1"/>
  <c r="E107" i="9"/>
  <c r="F107" i="9"/>
  <c r="G107" i="9"/>
  <c r="R107" i="9" s="1" a="1"/>
  <c r="R107" i="9" s="1"/>
  <c r="H107" i="9"/>
  <c r="I107" i="9"/>
  <c r="AC107" i="9" s="1"/>
  <c r="J107" i="9"/>
  <c r="K107" i="9"/>
  <c r="L107" i="9"/>
  <c r="M107" i="9"/>
  <c r="C108" i="9"/>
  <c r="S108" i="9" s="1"/>
  <c r="D108" i="9"/>
  <c r="V108" i="9" s="1"/>
  <c r="E108" i="9"/>
  <c r="F108" i="9"/>
  <c r="G108" i="9"/>
  <c r="R108" i="9" s="1" a="1"/>
  <c r="R108" i="9" s="1"/>
  <c r="H108" i="9"/>
  <c r="I108" i="9"/>
  <c r="AC108" i="9" s="1"/>
  <c r="J108" i="9"/>
  <c r="K108" i="9"/>
  <c r="L108" i="9"/>
  <c r="M108" i="9"/>
  <c r="C109" i="9"/>
  <c r="T109" i="9" s="1"/>
  <c r="D109" i="9"/>
  <c r="V109" i="9" s="1"/>
  <c r="E109" i="9"/>
  <c r="F109" i="9"/>
  <c r="G109" i="9"/>
  <c r="Q109" i="9" s="1" a="1"/>
  <c r="Q109" i="9" s="1"/>
  <c r="H109" i="9"/>
  <c r="I109" i="9"/>
  <c r="J109" i="9"/>
  <c r="K109" i="9"/>
  <c r="L109" i="9"/>
  <c r="M109" i="9"/>
  <c r="C110" i="9"/>
  <c r="S110" i="9" s="1"/>
  <c r="D110" i="9"/>
  <c r="V110" i="9" s="1"/>
  <c r="E110" i="9"/>
  <c r="F110" i="9"/>
  <c r="G110" i="9"/>
  <c r="Q110" i="9" s="1" a="1"/>
  <c r="Q110" i="9" s="1"/>
  <c r="H110" i="9"/>
  <c r="I110" i="9"/>
  <c r="J110" i="9"/>
  <c r="K110" i="9"/>
  <c r="L110" i="9"/>
  <c r="M110" i="9"/>
  <c r="C111" i="9"/>
  <c r="T111" i="9" s="1"/>
  <c r="D111" i="9"/>
  <c r="V111" i="9" s="1"/>
  <c r="E111" i="9"/>
  <c r="F111" i="9"/>
  <c r="G111" i="9"/>
  <c r="Q111" i="9" s="1" a="1"/>
  <c r="Q111" i="9" s="1"/>
  <c r="H111" i="9"/>
  <c r="I111" i="9"/>
  <c r="J111" i="9"/>
  <c r="K111" i="9"/>
  <c r="L111" i="9"/>
  <c r="M111" i="9"/>
  <c r="C112" i="9"/>
  <c r="T112" i="9" s="1"/>
  <c r="D112" i="9"/>
  <c r="V112" i="9" s="1"/>
  <c r="E112" i="9"/>
  <c r="F112" i="9"/>
  <c r="G112" i="9"/>
  <c r="Q112" i="9" s="1" a="1"/>
  <c r="Q112" i="9" s="1"/>
  <c r="H112" i="9"/>
  <c r="I112" i="9"/>
  <c r="AC112" i="9" s="1"/>
  <c r="J112" i="9"/>
  <c r="K112" i="9"/>
  <c r="L112" i="9"/>
  <c r="M112" i="9"/>
  <c r="C34" i="9"/>
  <c r="S34" i="9" s="1"/>
  <c r="T34" i="9" s="1"/>
  <c r="D34" i="9"/>
  <c r="V34" i="9" s="1"/>
  <c r="E34" i="9"/>
  <c r="F34" i="9"/>
  <c r="G34" i="9"/>
  <c r="H34" i="9"/>
  <c r="I34" i="9"/>
  <c r="J34" i="9"/>
  <c r="K34" i="9"/>
  <c r="L34" i="9"/>
  <c r="M34" i="9"/>
  <c r="C35" i="9"/>
  <c r="D35" i="9"/>
  <c r="V35" i="9" s="1"/>
  <c r="E35" i="9"/>
  <c r="F35" i="9"/>
  <c r="G35" i="9"/>
  <c r="H35" i="9"/>
  <c r="I35" i="9"/>
  <c r="J35" i="9"/>
  <c r="K35" i="9"/>
  <c r="L35" i="9"/>
  <c r="M35" i="9"/>
  <c r="C36" i="9"/>
  <c r="S36" i="9" s="1"/>
  <c r="T36" i="9" s="1"/>
  <c r="D36" i="9"/>
  <c r="V36" i="9" s="1"/>
  <c r="E36" i="9"/>
  <c r="F36" i="9"/>
  <c r="G36" i="9"/>
  <c r="H36" i="9"/>
  <c r="I36" i="9"/>
  <c r="J36" i="9"/>
  <c r="K36" i="9"/>
  <c r="L36" i="9"/>
  <c r="M36" i="9"/>
  <c r="C37" i="9"/>
  <c r="S37" i="9" s="1"/>
  <c r="T37" i="9" s="1"/>
  <c r="D37" i="9"/>
  <c r="E37" i="9"/>
  <c r="F37" i="9"/>
  <c r="G37" i="9"/>
  <c r="H37" i="9"/>
  <c r="I37" i="9"/>
  <c r="J37" i="9"/>
  <c r="K37" i="9"/>
  <c r="L37" i="9"/>
  <c r="M37" i="9"/>
  <c r="C38" i="9"/>
  <c r="D38" i="9"/>
  <c r="V38" i="9" s="1"/>
  <c r="E38" i="9"/>
  <c r="F38" i="9"/>
  <c r="G38" i="9"/>
  <c r="H38" i="9"/>
  <c r="I38" i="9"/>
  <c r="J38" i="9"/>
  <c r="K38" i="9"/>
  <c r="L38" i="9"/>
  <c r="M38" i="9"/>
  <c r="C39" i="9"/>
  <c r="D39" i="9"/>
  <c r="V39" i="9" s="1"/>
  <c r="E39" i="9"/>
  <c r="F39" i="9"/>
  <c r="G39" i="9"/>
  <c r="H39" i="9"/>
  <c r="I39" i="9"/>
  <c r="J39" i="9"/>
  <c r="K39" i="9"/>
  <c r="L39" i="9"/>
  <c r="M39" i="9"/>
  <c r="C40" i="9"/>
  <c r="S40" i="9" s="1"/>
  <c r="D40" i="9"/>
  <c r="V40" i="9" s="1"/>
  <c r="E40" i="9"/>
  <c r="F40" i="9"/>
  <c r="G40" i="9"/>
  <c r="R40" i="9" s="1" a="1"/>
  <c r="R40" i="9" s="1"/>
  <c r="H40" i="9"/>
  <c r="I40" i="9"/>
  <c r="J40" i="9"/>
  <c r="K40" i="9"/>
  <c r="L40" i="9"/>
  <c r="M40" i="9"/>
  <c r="C41" i="9"/>
  <c r="D41" i="9"/>
  <c r="V41" i="9" s="1"/>
  <c r="E41" i="9"/>
  <c r="F41" i="9"/>
  <c r="G41" i="9"/>
  <c r="R41" i="9" s="1" a="1"/>
  <c r="R41" i="9" s="1"/>
  <c r="H41" i="9"/>
  <c r="I41" i="9"/>
  <c r="J41" i="9"/>
  <c r="K41" i="9"/>
  <c r="L41" i="9"/>
  <c r="M41" i="9"/>
  <c r="C42" i="9"/>
  <c r="S42" i="9" s="1"/>
  <c r="D42" i="9"/>
  <c r="V42" i="9" s="1"/>
  <c r="E42" i="9"/>
  <c r="F42" i="9"/>
  <c r="G42" i="9"/>
  <c r="Q42" i="9" s="1" a="1"/>
  <c r="Q42" i="9" s="1"/>
  <c r="H42" i="9"/>
  <c r="I42" i="9"/>
  <c r="J42" i="9"/>
  <c r="K42" i="9"/>
  <c r="L42" i="9"/>
  <c r="M42" i="9"/>
  <c r="C43" i="9"/>
  <c r="D43" i="9"/>
  <c r="V43" i="9" s="1"/>
  <c r="E43" i="9"/>
  <c r="F43" i="9"/>
  <c r="G43" i="9"/>
  <c r="H43" i="9"/>
  <c r="I43" i="9"/>
  <c r="J43" i="9"/>
  <c r="K43" i="9"/>
  <c r="L43" i="9"/>
  <c r="M43" i="9"/>
  <c r="C44" i="9"/>
  <c r="X44" i="9" s="1"/>
  <c r="D44" i="9"/>
  <c r="V44" i="9" s="1"/>
  <c r="E44" i="9"/>
  <c r="F44" i="9"/>
  <c r="G44" i="9"/>
  <c r="H44" i="9"/>
  <c r="I44" i="9"/>
  <c r="J44" i="9"/>
  <c r="K44" i="9"/>
  <c r="L44" i="9"/>
  <c r="M44" i="9"/>
  <c r="C45" i="9"/>
  <c r="S45" i="9" s="1"/>
  <c r="T45" i="9" s="1"/>
  <c r="D45" i="9"/>
  <c r="V45" i="9" s="1"/>
  <c r="E45" i="9"/>
  <c r="F45" i="9"/>
  <c r="G45" i="9"/>
  <c r="H45" i="9"/>
  <c r="I45" i="9"/>
  <c r="J45" i="9"/>
  <c r="K45" i="9"/>
  <c r="L45" i="9"/>
  <c r="M45" i="9"/>
  <c r="C46" i="9"/>
  <c r="Y46" i="9" s="1" a="1"/>
  <c r="Y46" i="9" s="1"/>
  <c r="Z46" i="9" s="1"/>
  <c r="AA46" i="9" s="1"/>
  <c r="D46" i="9"/>
  <c r="E46" i="9"/>
  <c r="F46" i="9"/>
  <c r="G46" i="9"/>
  <c r="H46" i="9"/>
  <c r="I46" i="9"/>
  <c r="J46" i="9"/>
  <c r="K46" i="9"/>
  <c r="L46" i="9"/>
  <c r="M46" i="9"/>
  <c r="C47" i="9"/>
  <c r="X47" i="9" s="1"/>
  <c r="D47" i="9"/>
  <c r="V47" i="9" s="1"/>
  <c r="E47" i="9"/>
  <c r="F47" i="9"/>
  <c r="G47" i="9"/>
  <c r="H47" i="9"/>
  <c r="I47" i="9"/>
  <c r="J47" i="9"/>
  <c r="K47" i="9"/>
  <c r="L47" i="9"/>
  <c r="M47" i="9"/>
  <c r="Q47" i="9" a="1"/>
  <c r="Q47" i="9" s="1"/>
  <c r="C48" i="9"/>
  <c r="T48" i="9" s="1"/>
  <c r="O48" i="9" s="1"/>
  <c r="P48" i="9" s="1" a="1"/>
  <c r="P48" i="9" s="1"/>
  <c r="D48" i="9"/>
  <c r="E48" i="9"/>
  <c r="F48" i="9"/>
  <c r="G48" i="9"/>
  <c r="Q48" i="9" s="1" a="1"/>
  <c r="Q48" i="9" s="1"/>
  <c r="H48" i="9"/>
  <c r="I48" i="9"/>
  <c r="J48" i="9"/>
  <c r="K48" i="9"/>
  <c r="L48" i="9"/>
  <c r="M48" i="9"/>
  <c r="C49" i="9"/>
  <c r="U49" i="9" s="1" a="1"/>
  <c r="U49" i="9" s="1"/>
  <c r="W49" i="9" s="1"/>
  <c r="AB49" i="9" s="1"/>
  <c r="D49" i="9"/>
  <c r="V49" i="9" s="1"/>
  <c r="E49" i="9"/>
  <c r="F49" i="9"/>
  <c r="G49" i="9"/>
  <c r="Q49" i="9" s="1" a="1"/>
  <c r="Q49" i="9" s="1"/>
  <c r="H49" i="9"/>
  <c r="I49" i="9"/>
  <c r="J49" i="9"/>
  <c r="K49" i="9"/>
  <c r="L49" i="9"/>
  <c r="M49" i="9"/>
  <c r="C50" i="9"/>
  <c r="S50" i="9" s="1"/>
  <c r="D50" i="9"/>
  <c r="E50" i="9"/>
  <c r="F50" i="9"/>
  <c r="G50" i="9"/>
  <c r="Q50" i="9" s="1" a="1"/>
  <c r="Q50" i="9" s="1"/>
  <c r="H50" i="9"/>
  <c r="I50" i="9"/>
  <c r="AC50" i="9" s="1"/>
  <c r="J50" i="9"/>
  <c r="K50" i="9"/>
  <c r="L50" i="9"/>
  <c r="M50" i="9"/>
  <c r="C51" i="9"/>
  <c r="D51" i="9"/>
  <c r="V51" i="9" s="1"/>
  <c r="E51" i="9"/>
  <c r="F51" i="9"/>
  <c r="G51" i="9"/>
  <c r="Q51" i="9" s="1" a="1"/>
  <c r="Q51" i="9" s="1"/>
  <c r="H51" i="9"/>
  <c r="I51" i="9"/>
  <c r="J51" i="9"/>
  <c r="K51" i="9"/>
  <c r="L51" i="9"/>
  <c r="M51" i="9"/>
  <c r="C52" i="9"/>
  <c r="U52" i="9" s="1" a="1"/>
  <c r="U52" i="9" s="1"/>
  <c r="W52" i="9" s="1"/>
  <c r="AB52" i="9" s="1"/>
  <c r="D52" i="9"/>
  <c r="V52" i="9" s="1"/>
  <c r="E52" i="9"/>
  <c r="F52" i="9"/>
  <c r="G52" i="9"/>
  <c r="H52" i="9"/>
  <c r="I52" i="9"/>
  <c r="J52" i="9"/>
  <c r="K52" i="9"/>
  <c r="L52" i="9"/>
  <c r="M52" i="9"/>
  <c r="Q52" i="9" a="1"/>
  <c r="Q52" i="9" s="1"/>
  <c r="C53" i="9"/>
  <c r="Y53" i="9" s="1" a="1"/>
  <c r="Y53" i="9" s="1"/>
  <c r="Z53" i="9" s="1"/>
  <c r="AA53" i="9" s="1"/>
  <c r="N53" i="9" s="1"/>
  <c r="D53" i="9"/>
  <c r="E53" i="9"/>
  <c r="F53" i="9"/>
  <c r="G53" i="9"/>
  <c r="R53" i="9" s="1" a="1"/>
  <c r="R53" i="9" s="1"/>
  <c r="H53" i="9"/>
  <c r="I53" i="9"/>
  <c r="AC53" i="9" s="1"/>
  <c r="J53" i="9"/>
  <c r="K53" i="9"/>
  <c r="L53" i="9"/>
  <c r="M53" i="9"/>
  <c r="C54" i="9"/>
  <c r="X54" i="9" s="1"/>
  <c r="D54" i="9"/>
  <c r="V54" i="9" s="1"/>
  <c r="E54" i="9"/>
  <c r="F54" i="9"/>
  <c r="G54" i="9"/>
  <c r="Q54" i="9" s="1" a="1"/>
  <c r="Q54" i="9" s="1"/>
  <c r="H54" i="9"/>
  <c r="I54" i="9"/>
  <c r="J54" i="9"/>
  <c r="K54" i="9"/>
  <c r="L54" i="9"/>
  <c r="M54" i="9"/>
  <c r="C55" i="9"/>
  <c r="T55" i="9" s="1"/>
  <c r="O55" i="9" s="1"/>
  <c r="P55" i="9" s="1" a="1"/>
  <c r="P55" i="9" s="1"/>
  <c r="D55" i="9"/>
  <c r="E55" i="9"/>
  <c r="F55" i="9"/>
  <c r="G55" i="9"/>
  <c r="Q55" i="9" s="1" a="1"/>
  <c r="Q55" i="9" s="1"/>
  <c r="H55" i="9"/>
  <c r="I55" i="9"/>
  <c r="AC55" i="9" s="1"/>
  <c r="J55" i="9"/>
  <c r="K55" i="9"/>
  <c r="L55" i="9"/>
  <c r="M55" i="9"/>
  <c r="C56" i="9"/>
  <c r="D56" i="9"/>
  <c r="V56" i="9" s="1"/>
  <c r="E56" i="9"/>
  <c r="F56" i="9"/>
  <c r="G56" i="9"/>
  <c r="Q56" i="9" s="1" a="1"/>
  <c r="Q56" i="9" s="1"/>
  <c r="H56" i="9"/>
  <c r="I56" i="9"/>
  <c r="J56" i="9"/>
  <c r="K56" i="9"/>
  <c r="L56" i="9"/>
  <c r="M56" i="9"/>
  <c r="C57" i="9"/>
  <c r="S57" i="9" s="1"/>
  <c r="D57" i="9"/>
  <c r="AC57" i="9" s="1"/>
  <c r="E57" i="9"/>
  <c r="F57" i="9"/>
  <c r="G57" i="9"/>
  <c r="Q57" i="9" s="1" a="1"/>
  <c r="Q57" i="9" s="1"/>
  <c r="H57" i="9"/>
  <c r="I57" i="9"/>
  <c r="J57" i="9"/>
  <c r="K57" i="9"/>
  <c r="L57" i="9"/>
  <c r="M57" i="9"/>
  <c r="C58" i="9"/>
  <c r="U58" i="9" s="1" a="1"/>
  <c r="U58" i="9" s="1"/>
  <c r="W58" i="9" s="1"/>
  <c r="AB58" i="9" s="1"/>
  <c r="D58" i="9"/>
  <c r="V58" i="9" s="1"/>
  <c r="E58" i="9"/>
  <c r="F58" i="9"/>
  <c r="G58" i="9"/>
  <c r="Q58" i="9" s="1" a="1"/>
  <c r="Q58" i="9" s="1"/>
  <c r="H58" i="9"/>
  <c r="I58" i="9"/>
  <c r="AC58" i="9" s="1"/>
  <c r="J58" i="9"/>
  <c r="K58" i="9"/>
  <c r="L58" i="9"/>
  <c r="M58" i="9"/>
  <c r="C59" i="9"/>
  <c r="D59" i="9"/>
  <c r="V59" i="9" s="1"/>
  <c r="E59" i="9"/>
  <c r="F59" i="9"/>
  <c r="G59" i="9"/>
  <c r="Q59" i="9" s="1" a="1"/>
  <c r="Q59" i="9" s="1"/>
  <c r="H59" i="9"/>
  <c r="I59" i="9"/>
  <c r="J59" i="9"/>
  <c r="K59" i="9"/>
  <c r="L59" i="9"/>
  <c r="M59" i="9"/>
  <c r="C60" i="9"/>
  <c r="U60" i="9" s="1" a="1"/>
  <c r="U60" i="9" s="1"/>
  <c r="W60" i="9" s="1"/>
  <c r="AB60" i="9" s="1"/>
  <c r="D60" i="9"/>
  <c r="V60" i="9" s="1"/>
  <c r="E60" i="9"/>
  <c r="F60" i="9"/>
  <c r="G60" i="9"/>
  <c r="Q60" i="9" s="1" a="1"/>
  <c r="Q60" i="9" s="1"/>
  <c r="H60" i="9"/>
  <c r="I60" i="9"/>
  <c r="J60" i="9"/>
  <c r="K60" i="9"/>
  <c r="L60" i="9"/>
  <c r="M60" i="9"/>
  <c r="C61" i="9"/>
  <c r="X61" i="9" s="1"/>
  <c r="D61" i="9"/>
  <c r="E61" i="9"/>
  <c r="F61" i="9"/>
  <c r="G61" i="9"/>
  <c r="Q61" i="9" s="1" a="1"/>
  <c r="Q61" i="9" s="1"/>
  <c r="H61" i="9"/>
  <c r="I61" i="9"/>
  <c r="J61" i="9"/>
  <c r="K61" i="9"/>
  <c r="L61" i="9"/>
  <c r="M61" i="9"/>
  <c r="C62" i="9"/>
  <c r="X62" i="9" s="1"/>
  <c r="D62" i="9"/>
  <c r="V62" i="9" s="1"/>
  <c r="E62" i="9"/>
  <c r="F62" i="9"/>
  <c r="G62" i="9"/>
  <c r="Q62" i="9" s="1" a="1"/>
  <c r="Q62" i="9" s="1"/>
  <c r="H62" i="9"/>
  <c r="I62" i="9"/>
  <c r="J62" i="9"/>
  <c r="K62" i="9"/>
  <c r="L62" i="9"/>
  <c r="M62" i="9"/>
  <c r="C63" i="9"/>
  <c r="X63" i="9" s="1"/>
  <c r="D63" i="9"/>
  <c r="V63" i="9" s="1"/>
  <c r="E63" i="9"/>
  <c r="F63" i="9"/>
  <c r="G63" i="9"/>
  <c r="Q63" i="9" s="1" a="1"/>
  <c r="Q63" i="9" s="1"/>
  <c r="H63" i="9"/>
  <c r="I63" i="9"/>
  <c r="J63" i="9"/>
  <c r="K63" i="9"/>
  <c r="L63" i="9"/>
  <c r="M63" i="9"/>
  <c r="C64" i="9"/>
  <c r="D64" i="9"/>
  <c r="E64" i="9"/>
  <c r="F64" i="9"/>
  <c r="G64" i="9"/>
  <c r="Q64" i="9" s="1" a="1"/>
  <c r="Q64" i="9" s="1"/>
  <c r="H64" i="9"/>
  <c r="I64" i="9"/>
  <c r="J64" i="9"/>
  <c r="K64" i="9"/>
  <c r="L64" i="9"/>
  <c r="M64" i="9"/>
  <c r="C65" i="9"/>
  <c r="Y65" i="9" s="1" a="1"/>
  <c r="Y65" i="9" s="1"/>
  <c r="Z65" i="9" s="1"/>
  <c r="AA65" i="9" s="1"/>
  <c r="N65" i="9" s="1"/>
  <c r="D65" i="9"/>
  <c r="V65" i="9" s="1"/>
  <c r="E65" i="9"/>
  <c r="F65" i="9"/>
  <c r="G65" i="9"/>
  <c r="Q65" i="9" s="1" a="1"/>
  <c r="Q65" i="9" s="1"/>
  <c r="H65" i="9"/>
  <c r="I65" i="9"/>
  <c r="J65" i="9"/>
  <c r="K65" i="9"/>
  <c r="L65" i="9"/>
  <c r="M65" i="9"/>
  <c r="C66" i="9"/>
  <c r="U66" i="9" s="1" a="1"/>
  <c r="U66" i="9" s="1"/>
  <c r="W66" i="9" s="1"/>
  <c r="AB66" i="9" s="1"/>
  <c r="D66" i="9"/>
  <c r="V66" i="9" s="1"/>
  <c r="E66" i="9"/>
  <c r="F66" i="9"/>
  <c r="G66" i="9"/>
  <c r="Q66" i="9" s="1" a="1"/>
  <c r="Q66" i="9" s="1"/>
  <c r="H66" i="9"/>
  <c r="I66" i="9"/>
  <c r="AC66" i="9" s="1"/>
  <c r="J66" i="9"/>
  <c r="K66" i="9"/>
  <c r="L66" i="9"/>
  <c r="M66" i="9"/>
  <c r="C67" i="9"/>
  <c r="U67" i="9" s="1" a="1"/>
  <c r="U67" i="9" s="1"/>
  <c r="W67" i="9" s="1"/>
  <c r="AB67" i="9" s="1"/>
  <c r="D67" i="9"/>
  <c r="V67" i="9" s="1"/>
  <c r="E67" i="9"/>
  <c r="F67" i="9"/>
  <c r="G67" i="9"/>
  <c r="Q67" i="9" s="1" a="1"/>
  <c r="Q67" i="9" s="1"/>
  <c r="H67" i="9"/>
  <c r="I67" i="9"/>
  <c r="J67" i="9"/>
  <c r="K67" i="9"/>
  <c r="L67" i="9"/>
  <c r="M67" i="9"/>
  <c r="C68" i="9"/>
  <c r="U68" i="9" s="1" a="1"/>
  <c r="U68" i="9" s="1"/>
  <c r="W68" i="9" s="1"/>
  <c r="AB68" i="9" s="1"/>
  <c r="D68" i="9"/>
  <c r="V68" i="9" s="1"/>
  <c r="E68" i="9"/>
  <c r="F68" i="9"/>
  <c r="G68" i="9"/>
  <c r="Q68" i="9" s="1" a="1"/>
  <c r="Q68" i="9" s="1"/>
  <c r="H68" i="9"/>
  <c r="I68" i="9"/>
  <c r="J68" i="9"/>
  <c r="K68" i="9"/>
  <c r="L68" i="9"/>
  <c r="M68" i="9"/>
  <c r="C69" i="9"/>
  <c r="U69" i="9" s="1" a="1"/>
  <c r="U69" i="9" s="1"/>
  <c r="W69" i="9" s="1"/>
  <c r="AB69" i="9" s="1"/>
  <c r="D69" i="9"/>
  <c r="V69" i="9" s="1"/>
  <c r="E69" i="9"/>
  <c r="F69" i="9"/>
  <c r="G69" i="9"/>
  <c r="Q69" i="9" s="1" a="1"/>
  <c r="Q69" i="9" s="1"/>
  <c r="H69" i="9"/>
  <c r="I69" i="9"/>
  <c r="AC69" i="9" s="1"/>
  <c r="J69" i="9"/>
  <c r="K69" i="9"/>
  <c r="L69" i="9"/>
  <c r="M69" i="9"/>
  <c r="C70" i="9"/>
  <c r="T70" i="9" s="1"/>
  <c r="O70" i="9" s="1"/>
  <c r="P70" i="9" s="1" a="1"/>
  <c r="P70" i="9" s="1"/>
  <c r="D70" i="9"/>
  <c r="V70" i="9" s="1"/>
  <c r="E70" i="9"/>
  <c r="F70" i="9"/>
  <c r="G70" i="9"/>
  <c r="Q70" i="9" s="1" a="1"/>
  <c r="Q70" i="9" s="1"/>
  <c r="H70" i="9"/>
  <c r="I70" i="9"/>
  <c r="J70" i="9"/>
  <c r="K70" i="9"/>
  <c r="L70" i="9"/>
  <c r="M70" i="9"/>
  <c r="C71" i="9"/>
  <c r="U71" i="9" s="1" a="1"/>
  <c r="U71" i="9" s="1"/>
  <c r="W71" i="9" s="1"/>
  <c r="AB71" i="9" s="1"/>
  <c r="D71" i="9"/>
  <c r="V71" i="9" s="1"/>
  <c r="E71" i="9"/>
  <c r="F71" i="9"/>
  <c r="G71" i="9"/>
  <c r="Q71" i="9" s="1" a="1"/>
  <c r="Q71" i="9" s="1"/>
  <c r="H71" i="9"/>
  <c r="I71" i="9"/>
  <c r="AC71" i="9" s="1"/>
  <c r="J71" i="9"/>
  <c r="K71" i="9"/>
  <c r="L71" i="9"/>
  <c r="M71" i="9"/>
  <c r="C72" i="9"/>
  <c r="X72" i="9" s="1"/>
  <c r="D72" i="9"/>
  <c r="E72" i="9"/>
  <c r="F72" i="9"/>
  <c r="G72" i="9"/>
  <c r="Q72" i="9" s="1" a="1"/>
  <c r="Q72" i="9" s="1"/>
  <c r="H72" i="9"/>
  <c r="I72" i="9"/>
  <c r="J72" i="9"/>
  <c r="K72" i="9"/>
  <c r="L72" i="9"/>
  <c r="M72" i="9"/>
  <c r="S35" i="9"/>
  <c r="T35" i="9" s="1"/>
  <c r="V37" i="9"/>
  <c r="T40" i="9"/>
  <c r="U46" i="9" a="1"/>
  <c r="U46" i="9" s="1"/>
  <c r="V46" i="9"/>
  <c r="X46" i="9"/>
  <c r="R47" i="9" a="1"/>
  <c r="R47" i="9" s="1"/>
  <c r="S48" i="9"/>
  <c r="U48" i="9" a="1"/>
  <c r="U48" i="9" s="1"/>
  <c r="W48" i="9" s="1"/>
  <c r="AB48" i="9" s="1"/>
  <c r="X48" i="9"/>
  <c r="Y48" i="9" a="1"/>
  <c r="Y48" i="9" s="1"/>
  <c r="Z48" i="9" s="1"/>
  <c r="AA48" i="9" s="1"/>
  <c r="N48" i="9" s="1"/>
  <c r="R49" i="9" a="1"/>
  <c r="R49" i="9" s="1"/>
  <c r="R50" i="9" a="1"/>
  <c r="R50" i="9" s="1"/>
  <c r="V50" i="9"/>
  <c r="X50" i="9"/>
  <c r="S51" i="9"/>
  <c r="T51" i="9"/>
  <c r="O51" i="9" s="1"/>
  <c r="P51" i="9" s="1" a="1"/>
  <c r="P51" i="9" s="1"/>
  <c r="X51" i="9"/>
  <c r="R52" i="9" a="1"/>
  <c r="R52" i="9" s="1"/>
  <c r="AC52" i="9"/>
  <c r="S53" i="9"/>
  <c r="T53" i="9"/>
  <c r="O53" i="9" s="1"/>
  <c r="P53" i="9" s="1" a="1"/>
  <c r="P53" i="9" s="1"/>
  <c r="U53" i="9" a="1"/>
  <c r="U53" i="9" s="1"/>
  <c r="W53" i="9" s="1"/>
  <c r="AB53" i="9" s="1"/>
  <c r="V53" i="9"/>
  <c r="X53" i="9"/>
  <c r="R54" i="9" a="1"/>
  <c r="R54" i="9" s="1"/>
  <c r="S54" i="9"/>
  <c r="T54" i="9"/>
  <c r="O54" i="9" s="1"/>
  <c r="P54" i="9" s="1" a="1"/>
  <c r="P54" i="9" s="1"/>
  <c r="U54" i="9" a="1"/>
  <c r="U54" i="9" s="1"/>
  <c r="W54" i="9" s="1"/>
  <c r="AB54" i="9" s="1"/>
  <c r="R55" i="9" a="1"/>
  <c r="R55" i="9" s="1"/>
  <c r="V55" i="9"/>
  <c r="S56" i="9"/>
  <c r="U56" i="9" a="1"/>
  <c r="U56" i="9" s="1"/>
  <c r="W56" i="9" s="1"/>
  <c r="AB56" i="9" s="1"/>
  <c r="V57" i="9"/>
  <c r="S58" i="9"/>
  <c r="T58" i="9"/>
  <c r="O58" i="9" s="1"/>
  <c r="P58" i="9" s="1" a="1"/>
  <c r="P58" i="9" s="1"/>
  <c r="S59" i="9"/>
  <c r="T59" i="9"/>
  <c r="O59" i="9" s="1"/>
  <c r="P59" i="9" s="1" a="1"/>
  <c r="P59" i="9" s="1"/>
  <c r="U59" i="9" a="1"/>
  <c r="U59" i="9" s="1"/>
  <c r="W59" i="9" s="1"/>
  <c r="AB59" i="9" s="1"/>
  <c r="X59" i="9"/>
  <c r="Y59" i="9" a="1"/>
  <c r="Y59" i="9" s="1"/>
  <c r="Z59" i="9" s="1"/>
  <c r="AA59" i="9" s="1"/>
  <c r="N59" i="9" s="1"/>
  <c r="R60" i="9" a="1"/>
  <c r="R60" i="9" s="1"/>
  <c r="V61" i="9"/>
  <c r="R62" i="9" a="1"/>
  <c r="R62" i="9" s="1"/>
  <c r="S62" i="9"/>
  <c r="T62" i="9"/>
  <c r="O62" i="9" s="1"/>
  <c r="P62" i="9" s="1" a="1"/>
  <c r="P62" i="9" s="1"/>
  <c r="U62" i="9" a="1"/>
  <c r="U62" i="9" s="1"/>
  <c r="W62" i="9" s="1"/>
  <c r="AB62" i="9" s="1"/>
  <c r="R63" i="9" a="1"/>
  <c r="R63" i="9" s="1"/>
  <c r="S64" i="9"/>
  <c r="T64" i="9"/>
  <c r="O64" i="9" s="1"/>
  <c r="P64" i="9" s="1" a="1"/>
  <c r="P64" i="9" s="1"/>
  <c r="U64" i="9" a="1"/>
  <c r="U64" i="9" s="1"/>
  <c r="W64" i="9" s="1"/>
  <c r="AB64" i="9" s="1"/>
  <c r="X64" i="9"/>
  <c r="Y64" i="9" a="1"/>
  <c r="Y64" i="9" s="1"/>
  <c r="Z64" i="9" s="1"/>
  <c r="AA64" i="9" s="1"/>
  <c r="N64" i="9" s="1"/>
  <c r="S66" i="9"/>
  <c r="T66" i="9"/>
  <c r="O66" i="9" s="1"/>
  <c r="P66" i="9" s="1" a="1"/>
  <c r="P66" i="9" s="1"/>
  <c r="X66" i="9"/>
  <c r="Y66" i="9" a="1"/>
  <c r="Y66" i="9" s="1"/>
  <c r="Z66" i="9" s="1"/>
  <c r="AA66" i="9" s="1"/>
  <c r="N66" i="9" s="1"/>
  <c r="S67" i="9"/>
  <c r="T67" i="9"/>
  <c r="O67" i="9" s="1"/>
  <c r="P67" i="9" s="1" a="1"/>
  <c r="P67" i="9" s="1"/>
  <c r="X67" i="9"/>
  <c r="Y67" i="9" a="1"/>
  <c r="Y67" i="9" s="1"/>
  <c r="Z67" i="9" s="1"/>
  <c r="AA67" i="9" s="1"/>
  <c r="N67" i="9" s="1"/>
  <c r="R68" i="9" a="1"/>
  <c r="R68" i="9"/>
  <c r="T69" i="9"/>
  <c r="O69" i="9" s="1"/>
  <c r="P69" i="9" s="1" a="1"/>
  <c r="P69" i="9" s="1"/>
  <c r="R70" i="9" a="1"/>
  <c r="R70" i="9" s="1"/>
  <c r="S70" i="9"/>
  <c r="U72" i="9" a="1"/>
  <c r="U72" i="9" s="1"/>
  <c r="W72" i="9" s="1"/>
  <c r="AB72" i="9" s="1"/>
  <c r="C33" i="9"/>
  <c r="Q74" i="9" l="1" a="1"/>
  <c r="Q74" i="9" s="1"/>
  <c r="R129" i="9" a="1"/>
  <c r="R129" i="9" s="1"/>
  <c r="Y115" i="9" a="1"/>
  <c r="Y115" i="9" s="1"/>
  <c r="Z115" i="9" s="1"/>
  <c r="AA115" i="9" s="1"/>
  <c r="U96" i="9" a="1"/>
  <c r="U96" i="9" s="1"/>
  <c r="W96" i="9" s="1"/>
  <c r="AB96" i="9" s="1"/>
  <c r="S69" i="9"/>
  <c r="Y107" i="9" a="1"/>
  <c r="Y107" i="9" s="1"/>
  <c r="Z107" i="9" s="1"/>
  <c r="AA107" i="9" s="1"/>
  <c r="AC110" i="9"/>
  <c r="AC102" i="9"/>
  <c r="AC94" i="9"/>
  <c r="X105" i="9"/>
  <c r="Y89" i="9" a="1"/>
  <c r="Y89" i="9" s="1"/>
  <c r="Z89" i="9" s="1"/>
  <c r="AA89" i="9" s="1"/>
  <c r="Y76" i="9" a="1"/>
  <c r="Y76" i="9" s="1"/>
  <c r="Z76" i="9" s="1"/>
  <c r="AA76" i="9" s="1"/>
  <c r="N76" i="9" s="1"/>
  <c r="AC128" i="9"/>
  <c r="AC120" i="9"/>
  <c r="T124" i="9"/>
  <c r="S114" i="9"/>
  <c r="U103" i="9" a="1"/>
  <c r="U103" i="9" s="1"/>
  <c r="W103" i="9" s="1"/>
  <c r="AB103" i="9" s="1"/>
  <c r="T87" i="9"/>
  <c r="Y73" i="9" a="1"/>
  <c r="Y73" i="9" s="1"/>
  <c r="Z73" i="9" s="1"/>
  <c r="AA73" i="9" s="1"/>
  <c r="N73" i="9" s="1"/>
  <c r="U112" i="9" a="1"/>
  <c r="U112" i="9" s="1"/>
  <c r="W112" i="9" s="1"/>
  <c r="AB112" i="9" s="1"/>
  <c r="S103" i="9"/>
  <c r="R71" i="9" a="1"/>
  <c r="R71" i="9" s="1"/>
  <c r="AC109" i="9"/>
  <c r="AC101" i="9"/>
  <c r="AC93" i="9"/>
  <c r="AC85" i="9"/>
  <c r="U76" i="9" a="1"/>
  <c r="U76" i="9" s="1"/>
  <c r="W76" i="9" s="1"/>
  <c r="AB76" i="9" s="1"/>
  <c r="X73" i="9"/>
  <c r="AC130" i="9"/>
  <c r="AC114" i="9"/>
  <c r="S122" i="9"/>
  <c r="S112" i="9"/>
  <c r="Q101" i="9" a="1"/>
  <c r="Q101" i="9" s="1"/>
  <c r="Q85" i="9" a="1"/>
  <c r="Q85" i="9" s="1"/>
  <c r="AC131" i="9"/>
  <c r="AC77" i="9"/>
  <c r="Q122" i="9" a="1"/>
  <c r="Q122" i="9" s="1"/>
  <c r="Q100" i="9" a="1"/>
  <c r="Q100" i="9" s="1"/>
  <c r="R84" i="9" a="1"/>
  <c r="R84" i="9" s="1"/>
  <c r="S117" i="9"/>
  <c r="U130" i="9" a="1"/>
  <c r="U130" i="9" s="1"/>
  <c r="W130" i="9" s="1"/>
  <c r="AB130" i="9" s="1"/>
  <c r="Y125" i="9" a="1"/>
  <c r="Y125" i="9" s="1"/>
  <c r="Z125" i="9" s="1"/>
  <c r="AA125" i="9" s="1"/>
  <c r="Q124" i="9" a="1"/>
  <c r="Q124" i="9" s="1"/>
  <c r="R120" i="9" a="1"/>
  <c r="R120" i="9" s="1"/>
  <c r="X113" i="9"/>
  <c r="Y111" i="9" a="1"/>
  <c r="Y111" i="9" s="1"/>
  <c r="Z111" i="9" s="1"/>
  <c r="AA111" i="9" s="1"/>
  <c r="Q107" i="9" a="1"/>
  <c r="Q107" i="9" s="1"/>
  <c r="U105" i="9" a="1"/>
  <c r="U105" i="9" s="1"/>
  <c r="W105" i="9" s="1"/>
  <c r="AB105" i="9" s="1"/>
  <c r="T96" i="9"/>
  <c r="Q93" i="9" a="1"/>
  <c r="Q93" i="9" s="1"/>
  <c r="T89" i="9"/>
  <c r="Y80" i="9" a="1"/>
  <c r="Y80" i="9" s="1"/>
  <c r="Z80" i="9" s="1"/>
  <c r="AA80" i="9" s="1"/>
  <c r="R132" i="9" a="1"/>
  <c r="R132" i="9" s="1"/>
  <c r="X65" i="9"/>
  <c r="U63" i="9" a="1"/>
  <c r="U63" i="9" s="1"/>
  <c r="W63" i="9" s="1"/>
  <c r="AB63" i="9" s="1"/>
  <c r="T60" i="9"/>
  <c r="O60" i="9" s="1"/>
  <c r="P60" i="9" s="1" a="1"/>
  <c r="P60" i="9" s="1"/>
  <c r="R59" i="9" a="1"/>
  <c r="R59" i="9" s="1"/>
  <c r="R56" i="9" a="1"/>
  <c r="R56" i="9" s="1"/>
  <c r="AC68" i="9"/>
  <c r="AC60" i="9"/>
  <c r="R46" i="9" a="1"/>
  <c r="R46" i="9" s="1"/>
  <c r="U45" i="9" a="1"/>
  <c r="U45" i="9" s="1"/>
  <c r="W45" i="9" s="1"/>
  <c r="AC42" i="9"/>
  <c r="R38" i="9" a="1"/>
  <c r="R38" i="9" s="1"/>
  <c r="AC105" i="9"/>
  <c r="AC97" i="9"/>
  <c r="AC89" i="9"/>
  <c r="AC81" i="9"/>
  <c r="T74" i="9"/>
  <c r="O74" i="9" s="1"/>
  <c r="P74" i="9" s="1" a="1"/>
  <c r="P74" i="9" s="1"/>
  <c r="AC125" i="9"/>
  <c r="AC117" i="9"/>
  <c r="S130" i="9"/>
  <c r="R128" i="9" a="1"/>
  <c r="R128" i="9" s="1"/>
  <c r="Q117" i="9" a="1"/>
  <c r="Q117" i="9" s="1"/>
  <c r="U115" i="9" a="1"/>
  <c r="U115" i="9" s="1"/>
  <c r="W115" i="9" s="1"/>
  <c r="AB115" i="9" s="1"/>
  <c r="U113" i="9" a="1"/>
  <c r="U113" i="9" s="1"/>
  <c r="W113" i="9" s="1"/>
  <c r="AB113" i="9" s="1"/>
  <c r="X111" i="9"/>
  <c r="X109" i="9"/>
  <c r="Y106" i="9" a="1"/>
  <c r="Y106" i="9" s="1"/>
  <c r="Z106" i="9" s="1"/>
  <c r="AA106" i="9" s="1"/>
  <c r="S105" i="9"/>
  <c r="X97" i="9"/>
  <c r="S89" i="9"/>
  <c r="U86" i="9" a="1"/>
  <c r="U86" i="9" s="1"/>
  <c r="W86" i="9" s="1"/>
  <c r="AB86" i="9" s="1"/>
  <c r="U80" i="9" a="1"/>
  <c r="U80" i="9" s="1"/>
  <c r="W80" i="9" s="1"/>
  <c r="AB80" i="9" s="1"/>
  <c r="AC65" i="9"/>
  <c r="T71" i="9"/>
  <c r="O71" i="9" s="1"/>
  <c r="P71" i="9" s="1" a="1"/>
  <c r="P71" i="9" s="1"/>
  <c r="T68" i="9"/>
  <c r="O68" i="9" s="1"/>
  <c r="P68" i="9" s="1" a="1"/>
  <c r="P68" i="9" s="1"/>
  <c r="R67" i="9" a="1"/>
  <c r="R67" i="9" s="1"/>
  <c r="T63" i="9"/>
  <c r="O63" i="9" s="1"/>
  <c r="P63" i="9" s="1" a="1"/>
  <c r="P63" i="9" s="1"/>
  <c r="S60" i="9"/>
  <c r="AC72" i="9"/>
  <c r="AC86" i="9"/>
  <c r="S74" i="9"/>
  <c r="AC122" i="9"/>
  <c r="R130" i="9" a="1"/>
  <c r="R130" i="9" s="1"/>
  <c r="U125" i="9" a="1"/>
  <c r="U125" i="9" s="1"/>
  <c r="W125" i="9" s="1"/>
  <c r="AB125" i="9" s="1"/>
  <c r="Y122" i="9" a="1"/>
  <c r="Y122" i="9" s="1"/>
  <c r="Z122" i="9" s="1"/>
  <c r="AA122" i="9" s="1"/>
  <c r="Q121" i="9" a="1"/>
  <c r="Q121" i="9" s="1"/>
  <c r="Y116" i="9" a="1"/>
  <c r="Y116" i="9" s="1"/>
  <c r="Z116" i="9" s="1"/>
  <c r="AA116" i="9" s="1"/>
  <c r="Q113" i="9" a="1"/>
  <c r="Q113" i="9" s="1"/>
  <c r="U111" i="9" a="1"/>
  <c r="U111" i="9" s="1"/>
  <c r="W111" i="9" s="1"/>
  <c r="AB111" i="9" s="1"/>
  <c r="Q102" i="9" a="1"/>
  <c r="Q102" i="9" s="1"/>
  <c r="T97" i="9"/>
  <c r="Q92" i="9" a="1"/>
  <c r="Q92" i="9" s="1"/>
  <c r="Q89" i="9" a="1"/>
  <c r="Q89" i="9" s="1"/>
  <c r="T86" i="9"/>
  <c r="Y82" i="9" a="1"/>
  <c r="Y82" i="9" s="1"/>
  <c r="Z82" i="9" s="1"/>
  <c r="AA82" i="9" s="1"/>
  <c r="T80" i="9"/>
  <c r="U120" i="9" a="1"/>
  <c r="U120" i="9" s="1"/>
  <c r="W120" i="9" s="1"/>
  <c r="AB120" i="9" s="1"/>
  <c r="R116" i="9" a="1"/>
  <c r="R116" i="9" s="1"/>
  <c r="X89" i="9"/>
  <c r="R64" i="9" a="1"/>
  <c r="R64" i="9" s="1"/>
  <c r="S71" i="9"/>
  <c r="S68" i="9"/>
  <c r="Y55" i="9" a="1"/>
  <c r="Y55" i="9" s="1"/>
  <c r="Z55" i="9" s="1"/>
  <c r="AA55" i="9" s="1"/>
  <c r="N55" i="9" s="1"/>
  <c r="X42" i="9"/>
  <c r="AC91" i="9"/>
  <c r="AC83" i="9"/>
  <c r="AC127" i="9"/>
  <c r="AC119" i="9"/>
  <c r="T125" i="9"/>
  <c r="R119" i="9" a="1"/>
  <c r="R119" i="9" s="1"/>
  <c r="U116" i="9" a="1"/>
  <c r="U116" i="9" s="1"/>
  <c r="W116" i="9" s="1"/>
  <c r="AB116" i="9" s="1"/>
  <c r="Y112" i="9" a="1"/>
  <c r="Y112" i="9" s="1"/>
  <c r="Z112" i="9" s="1"/>
  <c r="AA112" i="9" s="1"/>
  <c r="S111" i="9"/>
  <c r="Y104" i="9" a="1"/>
  <c r="Y104" i="9" s="1"/>
  <c r="Z104" i="9" s="1"/>
  <c r="AA104" i="9" s="1"/>
  <c r="S97" i="9"/>
  <c r="X88" i="9"/>
  <c r="Y81" i="9" a="1"/>
  <c r="Y81" i="9" s="1"/>
  <c r="Z81" i="9" s="1"/>
  <c r="AA81" i="9" s="1"/>
  <c r="S80" i="9"/>
  <c r="X74" i="9"/>
  <c r="R51" i="9" a="1"/>
  <c r="R51" i="9" s="1"/>
  <c r="AC88" i="9"/>
  <c r="AC80" i="9"/>
  <c r="AC73" i="9"/>
  <c r="AC124" i="9"/>
  <c r="AC115" i="9"/>
  <c r="X126" i="9"/>
  <c r="S125" i="9"/>
  <c r="U122" i="9" a="1"/>
  <c r="U122" i="9" s="1"/>
  <c r="W122" i="9" s="1"/>
  <c r="AB122" i="9" s="1"/>
  <c r="S118" i="9"/>
  <c r="T116" i="9"/>
  <c r="Y114" i="9" a="1"/>
  <c r="Y114" i="9" s="1"/>
  <c r="Z114" i="9" s="1"/>
  <c r="AA114" i="9" s="1"/>
  <c r="X112" i="9"/>
  <c r="R109" i="9" a="1"/>
  <c r="R109" i="9" s="1"/>
  <c r="U106" i="9" a="1"/>
  <c r="U106" i="9" s="1"/>
  <c r="W106" i="9" s="1"/>
  <c r="AB106" i="9" s="1"/>
  <c r="U104" i="9" a="1"/>
  <c r="U104" i="9" s="1"/>
  <c r="W104" i="9" s="1"/>
  <c r="AB104" i="9" s="1"/>
  <c r="R97" i="9" a="1"/>
  <c r="R97" i="9" s="1"/>
  <c r="R91" i="9" a="1"/>
  <c r="R91" i="9" s="1"/>
  <c r="T88" i="9"/>
  <c r="X81" i="9"/>
  <c r="R80" i="9" a="1"/>
  <c r="R80" i="9" s="1"/>
  <c r="X128" i="9"/>
  <c r="S120" i="9"/>
  <c r="Y50" i="9" a="1"/>
  <c r="Y50" i="9" s="1"/>
  <c r="Z50" i="9" s="1"/>
  <c r="AA50" i="9" s="1"/>
  <c r="N50" i="9" s="1"/>
  <c r="X124" i="9"/>
  <c r="T122" i="9"/>
  <c r="X117" i="9"/>
  <c r="S116" i="9"/>
  <c r="Q108" i="9" a="1"/>
  <c r="Q108" i="9" s="1"/>
  <c r="Y105" i="9" a="1"/>
  <c r="Y105" i="9" s="1"/>
  <c r="Z105" i="9" s="1"/>
  <c r="AA105" i="9" s="1"/>
  <c r="S104" i="9"/>
  <c r="S88" i="9"/>
  <c r="U81" i="9" a="1"/>
  <c r="U81" i="9" s="1"/>
  <c r="W81" i="9" s="1"/>
  <c r="AB81" i="9" s="1"/>
  <c r="R73" i="9" a="1"/>
  <c r="R73" i="9" s="1"/>
  <c r="Q73" i="9" a="1"/>
  <c r="Q73" i="9" s="1"/>
  <c r="Y127" i="9" a="1"/>
  <c r="Y127" i="9" s="1"/>
  <c r="Z127" i="9" s="1"/>
  <c r="AA127" i="9" s="1"/>
  <c r="Y102" i="9" a="1"/>
  <c r="Y102" i="9" s="1"/>
  <c r="Z102" i="9" s="1"/>
  <c r="AA102" i="9" s="1"/>
  <c r="S102" i="9"/>
  <c r="Q90" i="9" a="1"/>
  <c r="Q90" i="9" s="1"/>
  <c r="R90" i="9" a="1"/>
  <c r="R90" i="9" s="1"/>
  <c r="V99" i="9"/>
  <c r="S33" i="9"/>
  <c r="T33" i="9" s="1"/>
  <c r="S63" i="9"/>
  <c r="Q103" i="9" a="1"/>
  <c r="Q103" i="9" s="1"/>
  <c r="R103" i="9" a="1"/>
  <c r="R103" i="9" s="1"/>
  <c r="Y99" i="9" a="1"/>
  <c r="Y99" i="9" s="1"/>
  <c r="Z99" i="9" s="1"/>
  <c r="AA99" i="9" s="1"/>
  <c r="S99" i="9"/>
  <c r="Q95" i="9" a="1"/>
  <c r="Q95" i="9" s="1"/>
  <c r="R95" i="9" a="1"/>
  <c r="R95" i="9" s="1"/>
  <c r="S91" i="9"/>
  <c r="U91" i="9" a="1"/>
  <c r="U91" i="9" s="1"/>
  <c r="W91" i="9" s="1"/>
  <c r="AB91" i="9" s="1"/>
  <c r="S121" i="9"/>
  <c r="T121" i="9"/>
  <c r="X121" i="9"/>
  <c r="AC116" i="9"/>
  <c r="T113" i="9"/>
  <c r="X107" i="9"/>
  <c r="Q98" i="9" a="1"/>
  <c r="Q98" i="9" s="1"/>
  <c r="AC75" i="9"/>
  <c r="Y70" i="9" a="1"/>
  <c r="Y70" i="9" s="1"/>
  <c r="Z70" i="9" s="1"/>
  <c r="AA70" i="9" s="1"/>
  <c r="N70" i="9" s="1"/>
  <c r="R58" i="9" a="1"/>
  <c r="R58" i="9" s="1"/>
  <c r="X55" i="9"/>
  <c r="R48" i="9" a="1"/>
  <c r="R48" i="9" s="1"/>
  <c r="S126" i="9"/>
  <c r="U126" i="9" a="1"/>
  <c r="U126" i="9" s="1"/>
  <c r="W126" i="9" s="1"/>
  <c r="AB126" i="9" s="1"/>
  <c r="AC123" i="9"/>
  <c r="S113" i="9"/>
  <c r="R111" i="9" a="1"/>
  <c r="R111" i="9" s="1"/>
  <c r="Y108" i="9" a="1"/>
  <c r="Y108" i="9" s="1"/>
  <c r="Z108" i="9" s="1"/>
  <c r="AA108" i="9" s="1"/>
  <c r="X102" i="9"/>
  <c r="T99" i="9"/>
  <c r="T72" i="9"/>
  <c r="O72" i="9" s="1"/>
  <c r="P72" i="9" s="1" a="1"/>
  <c r="P72" i="9" s="1"/>
  <c r="X70" i="9"/>
  <c r="AC62" i="9"/>
  <c r="X37" i="9"/>
  <c r="X56" i="9"/>
  <c r="T56" i="9"/>
  <c r="O56" i="9" s="1"/>
  <c r="P56" i="9" s="1" a="1"/>
  <c r="P56" i="9" s="1"/>
  <c r="U51" i="9" a="1"/>
  <c r="U51" i="9" s="1"/>
  <c r="W51" i="9" s="1"/>
  <c r="AB51" i="9" s="1"/>
  <c r="Y51" i="9" a="1"/>
  <c r="Y51" i="9" s="1"/>
  <c r="Z51" i="9" s="1"/>
  <c r="AA51" i="9" s="1"/>
  <c r="N51" i="9" s="1"/>
  <c r="Y109" i="9" a="1"/>
  <c r="Y109" i="9" s="1"/>
  <c r="Z109" i="9" s="1"/>
  <c r="AA109" i="9" s="1"/>
  <c r="S109" i="9"/>
  <c r="S101" i="9"/>
  <c r="U101" i="9" a="1"/>
  <c r="U101" i="9" s="1"/>
  <c r="W101" i="9" s="1"/>
  <c r="AB101" i="9" s="1"/>
  <c r="U93" i="9" a="1"/>
  <c r="U93" i="9" s="1"/>
  <c r="W93" i="9" s="1"/>
  <c r="AB93" i="9" s="1"/>
  <c r="X93" i="9"/>
  <c r="Y85" i="9" a="1"/>
  <c r="Y85" i="9" s="1"/>
  <c r="Z85" i="9" s="1"/>
  <c r="AA85" i="9" s="1"/>
  <c r="S85" i="9"/>
  <c r="T85" i="9"/>
  <c r="U85" i="9" a="1"/>
  <c r="U85" i="9" s="1"/>
  <c r="W85" i="9" s="1"/>
  <c r="AB85" i="9" s="1"/>
  <c r="Q78" i="9" a="1"/>
  <c r="Q78" i="9" s="1"/>
  <c r="R77" i="9" a="1"/>
  <c r="R77" i="9" s="1"/>
  <c r="Q77" i="9" a="1"/>
  <c r="Q77" i="9" s="1"/>
  <c r="T73" i="9"/>
  <c r="O73" i="9" s="1"/>
  <c r="P73" i="9" s="1" a="1"/>
  <c r="P73" i="9" s="1"/>
  <c r="U73" i="9" a="1"/>
  <c r="U73" i="9" s="1"/>
  <c r="W73" i="9" s="1"/>
  <c r="AB73" i="9" s="1"/>
  <c r="S123" i="9"/>
  <c r="U123" i="9" a="1"/>
  <c r="U123" i="9" s="1"/>
  <c r="W123" i="9" s="1"/>
  <c r="AB123" i="9" s="1"/>
  <c r="Y123" i="9" a="1"/>
  <c r="Y123" i="9" s="1"/>
  <c r="Z123" i="9" s="1"/>
  <c r="AA123" i="9" s="1"/>
  <c r="U121" i="9" a="1"/>
  <c r="U121" i="9" s="1"/>
  <c r="W121" i="9" s="1"/>
  <c r="AB121" i="9" s="1"/>
  <c r="Y118" i="9" a="1"/>
  <c r="Y118" i="9" s="1"/>
  <c r="Z118" i="9" s="1"/>
  <c r="AA118" i="9" s="1"/>
  <c r="T115" i="9"/>
  <c r="R112" i="9" a="1"/>
  <c r="R112" i="9" s="1"/>
  <c r="X108" i="9"/>
  <c r="Q105" i="9" a="1"/>
  <c r="Q105" i="9" s="1"/>
  <c r="Q104" i="9" a="1"/>
  <c r="Q104" i="9" s="1"/>
  <c r="T101" i="9"/>
  <c r="T100" i="9"/>
  <c r="R99" i="9" a="1"/>
  <c r="R99" i="9" s="1"/>
  <c r="T93" i="9"/>
  <c r="AC84" i="9"/>
  <c r="T77" i="9"/>
  <c r="O77" i="9" s="1"/>
  <c r="P77" i="9" s="1" a="1"/>
  <c r="P77" i="9" s="1"/>
  <c r="U77" i="9" a="1"/>
  <c r="U77" i="9" s="1"/>
  <c r="W77" i="9" s="1"/>
  <c r="AB77" i="9" s="1"/>
  <c r="T127" i="9"/>
  <c r="U127" i="9" a="1"/>
  <c r="U127" i="9" s="1"/>
  <c r="W127" i="9" s="1"/>
  <c r="AB127" i="9" s="1"/>
  <c r="X119" i="9"/>
  <c r="Y119" i="9" a="1"/>
  <c r="Y119" i="9" s="1"/>
  <c r="Z119" i="9" s="1"/>
  <c r="AA119" i="9" s="1"/>
  <c r="Q115" i="9" a="1"/>
  <c r="Q115" i="9" s="1"/>
  <c r="R115" i="9" a="1"/>
  <c r="R115" i="9" s="1"/>
  <c r="R123" i="9" a="1"/>
  <c r="R123" i="9" s="1"/>
  <c r="U110" i="9" a="1"/>
  <c r="U110" i="9" s="1"/>
  <c r="W110" i="9" s="1"/>
  <c r="AB110" i="9" s="1"/>
  <c r="X110" i="9"/>
  <c r="Y110" i="9" a="1"/>
  <c r="Y110" i="9" s="1"/>
  <c r="Z110" i="9" s="1"/>
  <c r="AA110" i="9" s="1"/>
  <c r="S94" i="9"/>
  <c r="U94" i="9" a="1"/>
  <c r="U94" i="9" s="1"/>
  <c r="W94" i="9" s="1"/>
  <c r="AB94" i="9" s="1"/>
  <c r="X127" i="9"/>
  <c r="T119" i="9"/>
  <c r="S107" i="9"/>
  <c r="U107" i="9" a="1"/>
  <c r="U107" i="9" s="1"/>
  <c r="W107" i="9" s="1"/>
  <c r="AB107" i="9" s="1"/>
  <c r="U83" i="9" a="1"/>
  <c r="U83" i="9" s="1"/>
  <c r="W83" i="9" s="1"/>
  <c r="AB83" i="9" s="1"/>
  <c r="X83" i="9"/>
  <c r="Y83" i="9" a="1"/>
  <c r="Y83" i="9" s="1"/>
  <c r="Z83" i="9" s="1"/>
  <c r="AA83" i="9" s="1"/>
  <c r="Q79" i="9" a="1"/>
  <c r="Q79" i="9" s="1"/>
  <c r="R79" i="9" a="1"/>
  <c r="R79" i="9" s="1"/>
  <c r="Y77" i="9" a="1"/>
  <c r="Y77" i="9" s="1"/>
  <c r="Z77" i="9" s="1"/>
  <c r="AA77" i="9" s="1"/>
  <c r="N77" i="9" s="1"/>
  <c r="S75" i="9"/>
  <c r="U75" i="9" a="1"/>
  <c r="U75" i="9" s="1"/>
  <c r="W75" i="9" s="1"/>
  <c r="AB75" i="9" s="1"/>
  <c r="U129" i="9" a="1"/>
  <c r="U129" i="9" s="1"/>
  <c r="W129" i="9" s="1"/>
  <c r="AB129" i="9" s="1"/>
  <c r="X129" i="9"/>
  <c r="Y129" i="9" a="1"/>
  <c r="Y129" i="9" s="1"/>
  <c r="Z129" i="9" s="1"/>
  <c r="AA129" i="9" s="1"/>
  <c r="R125" i="9" a="1"/>
  <c r="R125" i="9" s="1"/>
  <c r="S119" i="9"/>
  <c r="U99" i="9" a="1"/>
  <c r="U99" i="9" s="1"/>
  <c r="W99" i="9" s="1"/>
  <c r="AB99" i="9" s="1"/>
  <c r="U100" i="9" a="1"/>
  <c r="U100" i="9" s="1"/>
  <c r="W100" i="9" s="1"/>
  <c r="AB100" i="9" s="1"/>
  <c r="S72" i="9"/>
  <c r="U70" i="9" a="1"/>
  <c r="U70" i="9" s="1"/>
  <c r="W70" i="9" s="1"/>
  <c r="AB70" i="9" s="1"/>
  <c r="Y68" i="9" a="1"/>
  <c r="Y68" i="9" s="1"/>
  <c r="Z68" i="9" s="1"/>
  <c r="AA68" i="9" s="1"/>
  <c r="N68" i="9" s="1"/>
  <c r="Y62" i="9" a="1"/>
  <c r="Y62" i="9" s="1"/>
  <c r="Z62" i="9" s="1"/>
  <c r="AA62" i="9" s="1"/>
  <c r="N62" i="9" s="1"/>
  <c r="U55" i="9" a="1"/>
  <c r="U55" i="9" s="1"/>
  <c r="W55" i="9" s="1"/>
  <c r="AB55" i="9" s="1"/>
  <c r="AC49" i="9"/>
  <c r="AC67" i="9"/>
  <c r="AC59" i="9"/>
  <c r="X106" i="9"/>
  <c r="S106" i="9"/>
  <c r="S98" i="9"/>
  <c r="T98" i="9"/>
  <c r="X98" i="9"/>
  <c r="AC96" i="9"/>
  <c r="X90" i="9"/>
  <c r="S90" i="9"/>
  <c r="Q86" i="9" a="1"/>
  <c r="Q86" i="9" s="1"/>
  <c r="R86" i="9" a="1"/>
  <c r="R86" i="9" s="1"/>
  <c r="S82" i="9"/>
  <c r="T82" i="9"/>
  <c r="U82" i="9" a="1"/>
  <c r="U82" i="9" s="1"/>
  <c r="W82" i="9" s="1"/>
  <c r="AB82" i="9" s="1"/>
  <c r="S77" i="9"/>
  <c r="Y75" i="9" a="1"/>
  <c r="Y75" i="9" s="1"/>
  <c r="Z75" i="9" s="1"/>
  <c r="AA75" i="9" s="1"/>
  <c r="N75" i="9" s="1"/>
  <c r="Y128" i="9" a="1"/>
  <c r="Y128" i="9" s="1"/>
  <c r="Z128" i="9" s="1"/>
  <c r="AA128" i="9" s="1"/>
  <c r="S128" i="9"/>
  <c r="T120" i="9"/>
  <c r="X120" i="9"/>
  <c r="AC118" i="9"/>
  <c r="T129" i="9"/>
  <c r="T128" i="9"/>
  <c r="Q127" i="9" a="1"/>
  <c r="Q127" i="9" s="1"/>
  <c r="X123" i="9"/>
  <c r="S115" i="9"/>
  <c r="R114" i="9" a="1"/>
  <c r="R114" i="9" s="1"/>
  <c r="Q106" i="9" a="1"/>
  <c r="Q106" i="9" s="1"/>
  <c r="X103" i="9"/>
  <c r="U102" i="9" a="1"/>
  <c r="U102" i="9" s="1"/>
  <c r="W102" i="9" s="1"/>
  <c r="AB102" i="9" s="1"/>
  <c r="Y94" i="9" a="1"/>
  <c r="Y94" i="9" s="1"/>
  <c r="Z94" i="9" s="1"/>
  <c r="AA94" i="9" s="1"/>
  <c r="S93" i="9"/>
  <c r="Y90" i="9" a="1"/>
  <c r="Y90" i="9" s="1"/>
  <c r="Z90" i="9" s="1"/>
  <c r="AA90" i="9" s="1"/>
  <c r="Q87" i="9" a="1"/>
  <c r="Q87" i="9" s="1"/>
  <c r="R87" i="9" a="1"/>
  <c r="R87" i="9" s="1"/>
  <c r="R72" i="9" a="1"/>
  <c r="R72" i="9" s="1"/>
  <c r="X68" i="9"/>
  <c r="R66" i="9" a="1"/>
  <c r="R66" i="9" s="1"/>
  <c r="S55" i="9"/>
  <c r="Y95" i="9" a="1"/>
  <c r="Y95" i="9" s="1"/>
  <c r="Z95" i="9" s="1"/>
  <c r="AA95" i="9" s="1"/>
  <c r="T95" i="9"/>
  <c r="U95" i="9" a="1"/>
  <c r="U95" i="9" s="1"/>
  <c r="W95" i="9" s="1"/>
  <c r="AB95" i="9" s="1"/>
  <c r="X87" i="9"/>
  <c r="Y87" i="9" a="1"/>
  <c r="Y87" i="9" s="1"/>
  <c r="Z87" i="9" s="1"/>
  <c r="AA87" i="9" s="1"/>
  <c r="Q83" i="9" a="1"/>
  <c r="Q83" i="9" s="1"/>
  <c r="R83" i="9" a="1"/>
  <c r="R83" i="9" s="1"/>
  <c r="X79" i="9"/>
  <c r="Y79" i="9" a="1"/>
  <c r="Y79" i="9" s="1"/>
  <c r="Z79" i="9" s="1"/>
  <c r="AA79" i="9" s="1"/>
  <c r="S79" i="9"/>
  <c r="T79" i="9"/>
  <c r="R76" i="9" a="1"/>
  <c r="R76" i="9" s="1"/>
  <c r="Q76" i="9" a="1"/>
  <c r="Q76" i="9" s="1"/>
  <c r="X75" i="9"/>
  <c r="S129" i="9"/>
  <c r="AC126" i="9"/>
  <c r="U118" i="9" a="1"/>
  <c r="U118" i="9" s="1"/>
  <c r="W118" i="9" s="1"/>
  <c r="AB118" i="9" s="1"/>
  <c r="AC111" i="9"/>
  <c r="U109" i="9" a="1"/>
  <c r="U109" i="9" s="1"/>
  <c r="W109" i="9" s="1"/>
  <c r="AB109" i="9" s="1"/>
  <c r="T102" i="9"/>
  <c r="X94" i="9"/>
  <c r="R88" i="9" a="1"/>
  <c r="R88" i="9" s="1"/>
  <c r="X85" i="9"/>
  <c r="U50" i="9" a="1"/>
  <c r="U50" i="9" s="1"/>
  <c r="W50" i="9" s="1"/>
  <c r="AB50" i="9" s="1"/>
  <c r="T50" i="9"/>
  <c r="O50" i="9" s="1"/>
  <c r="P50" i="9" s="1" a="1"/>
  <c r="P50" i="9" s="1"/>
  <c r="T108" i="9"/>
  <c r="U108" i="9" a="1"/>
  <c r="U108" i="9" s="1"/>
  <c r="W108" i="9" s="1"/>
  <c r="AB108" i="9" s="1"/>
  <c r="X100" i="9"/>
  <c r="Y100" i="9" a="1"/>
  <c r="Y100" i="9" s="1"/>
  <c r="Z100" i="9" s="1"/>
  <c r="AA100" i="9" s="1"/>
  <c r="X92" i="9"/>
  <c r="Y92" i="9" a="1"/>
  <c r="Y92" i="9" s="1"/>
  <c r="Z92" i="9" s="1"/>
  <c r="AA92" i="9" s="1"/>
  <c r="T92" i="9"/>
  <c r="U92" i="9" a="1"/>
  <c r="U92" i="9" s="1"/>
  <c r="W92" i="9" s="1"/>
  <c r="AB92" i="9" s="1"/>
  <c r="T84" i="9"/>
  <c r="U84" i="9" a="1"/>
  <c r="U84" i="9" s="1"/>
  <c r="W84" i="9" s="1"/>
  <c r="AB84" i="9" s="1"/>
  <c r="X84" i="9"/>
  <c r="Y84" i="9" a="1"/>
  <c r="Y84" i="9" s="1"/>
  <c r="Z84" i="9" s="1"/>
  <c r="AA84" i="9" s="1"/>
  <c r="T75" i="9"/>
  <c r="O75" i="9" s="1"/>
  <c r="P75" i="9" s="1" a="1"/>
  <c r="P75" i="9" s="1"/>
  <c r="Y126" i="9" a="1"/>
  <c r="Y126" i="9" s="1"/>
  <c r="Z126" i="9" s="1"/>
  <c r="AA126" i="9" s="1"/>
  <c r="T118" i="9"/>
  <c r="T110" i="9"/>
  <c r="Q96" i="9" a="1"/>
  <c r="Q96" i="9" s="1"/>
  <c r="T94" i="9"/>
  <c r="Y91" i="9" a="1"/>
  <c r="Y91" i="9" s="1"/>
  <c r="Z91" i="9" s="1"/>
  <c r="AA91" i="9" s="1"/>
  <c r="T103" i="9"/>
  <c r="Y101" i="9" a="1"/>
  <c r="Y101" i="9" s="1"/>
  <c r="Z101" i="9" s="1"/>
  <c r="AA101" i="9" s="1"/>
  <c r="X99" i="9"/>
  <c r="U98" i="9" a="1"/>
  <c r="U98" i="9" s="1"/>
  <c r="W98" i="9" s="1"/>
  <c r="AB98" i="9" s="1"/>
  <c r="X95" i="9"/>
  <c r="Q94" i="9" a="1"/>
  <c r="Q94" i="9" s="1"/>
  <c r="X91" i="9"/>
  <c r="T90" i="9"/>
  <c r="U87" i="9" a="1"/>
  <c r="U87" i="9" s="1"/>
  <c r="W87" i="9" s="1"/>
  <c r="AB87" i="9" s="1"/>
  <c r="T83" i="9"/>
  <c r="Y78" i="9" a="1"/>
  <c r="Y78" i="9" s="1"/>
  <c r="Z78" i="9" s="1"/>
  <c r="AA78" i="9" s="1"/>
  <c r="N78" i="9" s="1"/>
  <c r="Y74" i="9" a="1"/>
  <c r="Y74" i="9" s="1"/>
  <c r="Z74" i="9" s="1"/>
  <c r="AA74" i="9" s="1"/>
  <c r="N74" i="9" s="1"/>
  <c r="X130" i="9"/>
  <c r="U124" i="9" a="1"/>
  <c r="U124" i="9" s="1"/>
  <c r="W124" i="9" s="1"/>
  <c r="AB124" i="9" s="1"/>
  <c r="R118" i="9" a="1"/>
  <c r="R118" i="9" s="1"/>
  <c r="U117" i="9" a="1"/>
  <c r="U117" i="9" s="1"/>
  <c r="W117" i="9" s="1"/>
  <c r="AB117" i="9" s="1"/>
  <c r="X104" i="9"/>
  <c r="Y97" i="9" a="1"/>
  <c r="Y97" i="9" s="1"/>
  <c r="Z97" i="9" s="1"/>
  <c r="AA97" i="9" s="1"/>
  <c r="S96" i="9"/>
  <c r="Y88" i="9" a="1"/>
  <c r="Y88" i="9" s="1"/>
  <c r="Z88" i="9" s="1"/>
  <c r="AA88" i="9" s="1"/>
  <c r="S86" i="9"/>
  <c r="T81" i="9"/>
  <c r="Y86" i="9" a="1"/>
  <c r="Y86" i="9" s="1"/>
  <c r="Z86" i="9" s="1"/>
  <c r="AA86" i="9" s="1"/>
  <c r="R82" i="9" a="1"/>
  <c r="R82" i="9" s="1"/>
  <c r="T132" i="9"/>
  <c r="O132" i="9" s="1"/>
  <c r="P132" i="9" s="1" a="1"/>
  <c r="P132" i="9" s="1"/>
  <c r="T131" i="9"/>
  <c r="O131" i="9" s="1"/>
  <c r="P131" i="9" s="1" a="1"/>
  <c r="P131" i="9" s="1"/>
  <c r="S132" i="9"/>
  <c r="S131" i="9"/>
  <c r="Y132" i="9" a="1"/>
  <c r="Y132" i="9" s="1"/>
  <c r="Z132" i="9" s="1"/>
  <c r="AA132" i="9" s="1"/>
  <c r="N132" i="9" s="1"/>
  <c r="Y131" i="9" a="1"/>
  <c r="Y131" i="9" s="1"/>
  <c r="Z131" i="9" s="1"/>
  <c r="AA131" i="9" s="1"/>
  <c r="N131" i="9" s="1"/>
  <c r="Q75" i="9" a="1"/>
  <c r="Q75" i="9" s="1"/>
  <c r="S44" i="9"/>
  <c r="T44" i="9" s="1"/>
  <c r="X36" i="9"/>
  <c r="AC46" i="9"/>
  <c r="AC38" i="9"/>
  <c r="AC41" i="9"/>
  <c r="AC43" i="9"/>
  <c r="W46" i="9"/>
  <c r="N46" i="9" s="1"/>
  <c r="Y36" i="9" a="1"/>
  <c r="Y36" i="9" s="1"/>
  <c r="Z36" i="9" s="1"/>
  <c r="AA36" i="9" s="1"/>
  <c r="Q45" i="9" a="1"/>
  <c r="Q45" i="9" s="1"/>
  <c r="U41" i="9" a="1"/>
  <c r="U41" i="9" s="1"/>
  <c r="W41" i="9" s="1"/>
  <c r="R37" i="9" a="1"/>
  <c r="R37" i="9" s="1"/>
  <c r="U44" i="9" a="1"/>
  <c r="U44" i="9" s="1"/>
  <c r="X43" i="9"/>
  <c r="X35" i="9"/>
  <c r="S46" i="9"/>
  <c r="Y42" i="9" a="1"/>
  <c r="Y42" i="9" s="1"/>
  <c r="Z42" i="9" s="1"/>
  <c r="AA42" i="9" s="1"/>
  <c r="X45" i="9"/>
  <c r="Q46" i="9" a="1"/>
  <c r="Q46" i="9" s="1"/>
  <c r="T46" i="9"/>
  <c r="R42" i="9" a="1"/>
  <c r="R42" i="9" s="1"/>
  <c r="Q43" i="9" a="1"/>
  <c r="Q43" i="9" s="1"/>
  <c r="Y39" i="9" a="1"/>
  <c r="Y39" i="9" s="1"/>
  <c r="Z39" i="9" s="1"/>
  <c r="Q35" i="9" a="1"/>
  <c r="Q35" i="9" s="1"/>
  <c r="U34" i="9" a="1"/>
  <c r="U34" i="9" s="1"/>
  <c r="W34" i="9" s="1"/>
  <c r="AC70" i="9"/>
  <c r="T52" i="9"/>
  <c r="O52" i="9" s="1"/>
  <c r="P52" i="9" s="1" a="1"/>
  <c r="P52" i="9" s="1"/>
  <c r="U47" i="9" a="1"/>
  <c r="U47" i="9" s="1"/>
  <c r="W47" i="9" s="1"/>
  <c r="AB47" i="9" s="1"/>
  <c r="S52" i="9"/>
  <c r="T47" i="9"/>
  <c r="O47" i="9" s="1"/>
  <c r="P47" i="9" s="1" a="1"/>
  <c r="P47" i="9" s="1"/>
  <c r="AC61" i="9"/>
  <c r="S47" i="9"/>
  <c r="R43" i="9" a="1"/>
  <c r="R43" i="9" s="1"/>
  <c r="U61" i="9" a="1"/>
  <c r="U61" i="9" s="1"/>
  <c r="W61" i="9" s="1"/>
  <c r="AB61" i="9" s="1"/>
  <c r="T61" i="9"/>
  <c r="O61" i="9" s="1"/>
  <c r="P61" i="9" s="1" a="1"/>
  <c r="P61" i="9" s="1"/>
  <c r="S61" i="9"/>
  <c r="AC44" i="9"/>
  <c r="Y71" i="9" a="1"/>
  <c r="Y71" i="9" s="1"/>
  <c r="Z71" i="9" s="1"/>
  <c r="AA71" i="9" s="1"/>
  <c r="N71" i="9" s="1"/>
  <c r="Y60" i="9" a="1"/>
  <c r="Y60" i="9" s="1"/>
  <c r="Z60" i="9" s="1"/>
  <c r="AA60" i="9" s="1"/>
  <c r="N60" i="9" s="1"/>
  <c r="Y58" i="9" a="1"/>
  <c r="Y58" i="9" s="1"/>
  <c r="Z58" i="9" s="1"/>
  <c r="AA58" i="9" s="1"/>
  <c r="N58" i="9" s="1"/>
  <c r="AC64" i="9"/>
  <c r="AC47" i="9"/>
  <c r="AC45" i="9"/>
  <c r="U42" i="9" a="1"/>
  <c r="U42" i="9" s="1"/>
  <c r="W42" i="9" s="1"/>
  <c r="Y72" i="9" a="1"/>
  <c r="Y72" i="9" s="1"/>
  <c r="Z72" i="9" s="1"/>
  <c r="AA72" i="9" s="1"/>
  <c r="N72" i="9" s="1"/>
  <c r="X71" i="9"/>
  <c r="X69" i="9"/>
  <c r="R65" i="9" a="1"/>
  <c r="R65" i="9" s="1"/>
  <c r="Y63" i="9" a="1"/>
  <c r="Y63" i="9" s="1"/>
  <c r="Z63" i="9" s="1"/>
  <c r="AA63" i="9" s="1"/>
  <c r="N63" i="9" s="1"/>
  <c r="Y61" i="9" a="1"/>
  <c r="Y61" i="9" s="1"/>
  <c r="Z61" i="9" s="1"/>
  <c r="AA61" i="9" s="1"/>
  <c r="N61" i="9" s="1"/>
  <c r="X60" i="9"/>
  <c r="X58" i="9"/>
  <c r="R57" i="9" a="1"/>
  <c r="R57" i="9" s="1"/>
  <c r="Y54" i="9" a="1"/>
  <c r="Y54" i="9" s="1"/>
  <c r="Z54" i="9" s="1"/>
  <c r="AA54" i="9" s="1"/>
  <c r="N54" i="9" s="1"/>
  <c r="X52" i="9"/>
  <c r="Y47" i="9" a="1"/>
  <c r="Y47" i="9" s="1"/>
  <c r="Z47" i="9" s="1"/>
  <c r="AA47" i="9" s="1"/>
  <c r="N47" i="9" s="1"/>
  <c r="Y45" i="9" a="1"/>
  <c r="Y45" i="9" s="1"/>
  <c r="Z45" i="9" s="1"/>
  <c r="AA45" i="9" s="1"/>
  <c r="N45" i="9" s="1"/>
  <c r="O45" i="9" s="1"/>
  <c r="P45" i="9" s="1" a="1"/>
  <c r="P45" i="9" s="1"/>
  <c r="T42" i="9"/>
  <c r="AC39" i="9"/>
  <c r="AC51" i="9"/>
  <c r="AC48" i="9"/>
  <c r="AC54" i="9"/>
  <c r="Y52" i="9" a="1"/>
  <c r="Y52" i="9" s="1"/>
  <c r="Z52" i="9" s="1"/>
  <c r="AA52" i="9" s="1"/>
  <c r="N52" i="9" s="1"/>
  <c r="T49" i="9"/>
  <c r="O49" i="9" s="1"/>
  <c r="P49" i="9" s="1" a="1"/>
  <c r="P49" i="9" s="1"/>
  <c r="Y56" i="9" a="1"/>
  <c r="Y56" i="9" s="1"/>
  <c r="Z56" i="9" s="1"/>
  <c r="AA56" i="9" s="1"/>
  <c r="N56" i="9" s="1"/>
  <c r="Y69" i="9" a="1"/>
  <c r="Y69" i="9" s="1"/>
  <c r="Z69" i="9" s="1"/>
  <c r="AA69" i="9" s="1"/>
  <c r="N69" i="9" s="1"/>
  <c r="AC63" i="9"/>
  <c r="X39" i="9"/>
  <c r="AC36" i="9"/>
  <c r="S39" i="9"/>
  <c r="T39" i="9" s="1"/>
  <c r="U39" i="9" a="1"/>
  <c r="U39" i="9" s="1"/>
  <c r="W39" i="9" s="1"/>
  <c r="U38" i="9" a="1"/>
  <c r="U38" i="9" s="1"/>
  <c r="W38" i="9" s="1"/>
  <c r="Q38" i="9" a="1"/>
  <c r="Q38" i="9" s="1"/>
  <c r="Y37" i="9" a="1"/>
  <c r="Y37" i="9" s="1"/>
  <c r="Z37" i="9" s="1"/>
  <c r="AA37" i="9" s="1"/>
  <c r="AC37" i="9"/>
  <c r="Q36" i="9" a="1"/>
  <c r="Q36" i="9" s="1"/>
  <c r="R35" i="9" a="1"/>
  <c r="R35" i="9" s="1"/>
  <c r="U35" i="9" a="1"/>
  <c r="U35" i="9" s="1"/>
  <c r="W35" i="9" s="1"/>
  <c r="Y35" i="9" a="1"/>
  <c r="Y35" i="9" s="1"/>
  <c r="Z35" i="9" s="1"/>
  <c r="AA35" i="9" s="1"/>
  <c r="AC34" i="9"/>
  <c r="Y34" i="9" a="1"/>
  <c r="Y34" i="9" s="1"/>
  <c r="Z34" i="9" s="1"/>
  <c r="AA34" i="9" s="1"/>
  <c r="X34" i="9"/>
  <c r="R34" i="9" a="1"/>
  <c r="R34" i="9" s="1"/>
  <c r="X38" i="9"/>
  <c r="Y40" i="9" a="1"/>
  <c r="Y40" i="9" s="1"/>
  <c r="Z40" i="9" s="1"/>
  <c r="S38" i="9"/>
  <c r="T38" i="9" s="1"/>
  <c r="U43" i="9" a="1"/>
  <c r="U43" i="9" s="1"/>
  <c r="W43" i="9" s="1"/>
  <c r="X40" i="9"/>
  <c r="S43" i="9"/>
  <c r="T43" i="9" s="1"/>
  <c r="U40" i="9" a="1"/>
  <c r="U40" i="9" s="1"/>
  <c r="W40" i="9" s="1"/>
  <c r="Q41" i="9" a="1"/>
  <c r="Q41" i="9" s="1"/>
  <c r="Y38" i="9" a="1"/>
  <c r="Y38" i="9" s="1"/>
  <c r="Z38" i="9" s="1"/>
  <c r="AA38" i="9" s="1"/>
  <c r="Q40" i="9" a="1"/>
  <c r="Q40" i="9" s="1"/>
  <c r="R36" i="9" a="1"/>
  <c r="R36" i="9" s="1"/>
  <c r="Q34" i="9" a="1"/>
  <c r="Q34" i="9" s="1"/>
  <c r="AC35" i="9"/>
  <c r="Y43" i="9" a="1"/>
  <c r="Y43" i="9" s="1"/>
  <c r="Z43" i="9" s="1"/>
  <c r="AA43" i="9" s="1"/>
  <c r="AC40" i="9"/>
  <c r="Q44" i="9" a="1"/>
  <c r="Q44" i="9" s="1"/>
  <c r="R45" i="9" a="1"/>
  <c r="R45" i="9" s="1"/>
  <c r="W44" i="9"/>
  <c r="Y57" i="9" a="1"/>
  <c r="Y57" i="9" s="1"/>
  <c r="Z57" i="9" s="1"/>
  <c r="AA57" i="9" s="1"/>
  <c r="N57" i="9" s="1"/>
  <c r="AC56" i="9"/>
  <c r="S49" i="9"/>
  <c r="V48" i="9"/>
  <c r="S41" i="9"/>
  <c r="T41" i="9" s="1"/>
  <c r="R69" i="9" a="1"/>
  <c r="R69" i="9" s="1"/>
  <c r="X57" i="9"/>
  <c r="Y44" i="9" a="1"/>
  <c r="Y44" i="9" s="1"/>
  <c r="Z44" i="9" s="1"/>
  <c r="AA44" i="9" s="1"/>
  <c r="R44" i="9" a="1"/>
  <c r="R44" i="9" s="1"/>
  <c r="R39" i="9" a="1"/>
  <c r="R39" i="9" s="1"/>
  <c r="V72" i="9"/>
  <c r="U65" i="9" a="1"/>
  <c r="U65" i="9" s="1"/>
  <c r="W65" i="9" s="1"/>
  <c r="AB65" i="9" s="1"/>
  <c r="Y49" i="9" a="1"/>
  <c r="Y49" i="9" s="1"/>
  <c r="Z49" i="9" s="1"/>
  <c r="AA49" i="9" s="1"/>
  <c r="N49" i="9" s="1"/>
  <c r="Y41" i="9" a="1"/>
  <c r="Y41" i="9" s="1"/>
  <c r="Z41" i="9" s="1"/>
  <c r="U37" i="9" a="1"/>
  <c r="U37" i="9" s="1"/>
  <c r="W37" i="9" s="1"/>
  <c r="U36" i="9" a="1"/>
  <c r="U36" i="9" s="1"/>
  <c r="W36" i="9" s="1"/>
  <c r="Q39" i="9" a="1"/>
  <c r="Q39" i="9" s="1"/>
  <c r="T65" i="9"/>
  <c r="O65" i="9" s="1"/>
  <c r="P65" i="9" s="1" a="1"/>
  <c r="P65" i="9" s="1"/>
  <c r="X41" i="9"/>
  <c r="R61" i="9" a="1"/>
  <c r="R61" i="9" s="1"/>
  <c r="X49" i="9"/>
  <c r="S65" i="9"/>
  <c r="V64" i="9"/>
  <c r="U57" i="9" a="1"/>
  <c r="U57" i="9" s="1"/>
  <c r="W57" i="9" s="1"/>
  <c r="AB57" i="9" s="1"/>
  <c r="Q53" i="9" a="1"/>
  <c r="Q53" i="9" s="1"/>
  <c r="Q37" i="9" a="1"/>
  <c r="Q37" i="9" s="1"/>
  <c r="T57" i="9"/>
  <c r="O57" i="9" s="1"/>
  <c r="P57" i="9" s="1" a="1"/>
  <c r="P57" i="9" s="1"/>
  <c r="O46" i="9" l="1"/>
  <c r="P46" i="9" s="1" a="1"/>
  <c r="P46" i="9" s="1"/>
  <c r="AB46" i="9"/>
  <c r="AA39" i="9"/>
  <c r="N39" i="9" s="1"/>
  <c r="O39" i="9" s="1"/>
  <c r="P39" i="9" s="1" a="1"/>
  <c r="P39" i="9" s="1"/>
  <c r="AA41" i="9"/>
  <c r="AB41" i="9" s="1"/>
  <c r="AA40" i="9"/>
  <c r="N40" i="9" s="1"/>
  <c r="O40" i="9" s="1"/>
  <c r="P40" i="9" s="1" a="1"/>
  <c r="P40" i="9" s="1"/>
  <c r="AB45" i="9"/>
  <c r="N36" i="9"/>
  <c r="O36" i="9" s="1"/>
  <c r="P36" i="9" s="1" a="1"/>
  <c r="P36" i="9" s="1"/>
  <c r="N37" i="9"/>
  <c r="O37" i="9" s="1"/>
  <c r="P37" i="9" s="1" a="1"/>
  <c r="P37" i="9" s="1"/>
  <c r="AB38" i="9"/>
  <c r="N35" i="9"/>
  <c r="O35" i="9" s="1"/>
  <c r="P35" i="9" s="1" a="1"/>
  <c r="P35" i="9" s="1"/>
  <c r="N44" i="9"/>
  <c r="O44" i="9" s="1"/>
  <c r="P44" i="9" s="1" a="1"/>
  <c r="P44" i="9" s="1"/>
  <c r="AB37" i="9"/>
  <c r="AB40" i="9"/>
  <c r="AB34" i="9"/>
  <c r="AB35" i="9"/>
  <c r="N34" i="9"/>
  <c r="O34" i="9" s="1"/>
  <c r="P34" i="9" s="1" a="1"/>
  <c r="P34" i="9" s="1"/>
  <c r="N43" i="9"/>
  <c r="O43" i="9" s="1"/>
  <c r="P43" i="9" s="1" a="1"/>
  <c r="P43" i="9" s="1"/>
  <c r="N42" i="9"/>
  <c r="O42" i="9" s="1"/>
  <c r="P42" i="9" s="1" a="1"/>
  <c r="P42" i="9" s="1"/>
  <c r="AB42" i="9"/>
  <c r="N38" i="9"/>
  <c r="O38" i="9" s="1"/>
  <c r="P38" i="9" s="1" a="1"/>
  <c r="P38" i="9" s="1"/>
  <c r="AB43" i="9"/>
  <c r="AB44" i="9"/>
  <c r="AB36" i="9"/>
  <c r="M6" i="9"/>
  <c r="M7" i="9"/>
  <c r="M8" i="9"/>
  <c r="M9" i="9"/>
  <c r="M10" i="9"/>
  <c r="M11" i="9"/>
  <c r="M12" i="9"/>
  <c r="L6" i="9"/>
  <c r="L7" i="9"/>
  <c r="L8" i="9"/>
  <c r="L9" i="9"/>
  <c r="L10" i="9"/>
  <c r="L11" i="9"/>
  <c r="L12" i="9"/>
  <c r="J6" i="9" a="1"/>
  <c r="J6" i="9" s="1"/>
  <c r="J7" i="9" a="1"/>
  <c r="J7" i="9" s="1"/>
  <c r="J8" i="9" a="1"/>
  <c r="J8" i="9" s="1"/>
  <c r="J9" i="9" a="1"/>
  <c r="J9" i="9" s="1"/>
  <c r="J10" i="9" a="1"/>
  <c r="J10" i="9" s="1"/>
  <c r="J11" i="9" a="1"/>
  <c r="J11" i="9" s="1"/>
  <c r="J12" i="9" a="1"/>
  <c r="J12" i="9" s="1"/>
  <c r="N41" i="9" l="1"/>
  <c r="O41" i="9" s="1"/>
  <c r="P41" i="9" s="1" a="1"/>
  <c r="P41" i="9" s="1"/>
  <c r="AB39" i="9"/>
  <c r="G15" i="9"/>
  <c r="G22" i="9" s="1"/>
  <c r="G11" i="9" l="1"/>
  <c r="M33" i="9"/>
  <c r="D33" i="9"/>
  <c r="V33" i="9" s="1"/>
  <c r="E33" i="9"/>
  <c r="F33" i="9"/>
  <c r="G33" i="9"/>
  <c r="H33" i="9"/>
  <c r="I33" i="9"/>
  <c r="J33" i="9"/>
  <c r="K33" i="9"/>
  <c r="L33" i="9"/>
  <c r="X33" i="9" l="1"/>
  <c r="U33" i="9" a="1"/>
  <c r="U33" i="9" s="1"/>
  <c r="W33" i="9" s="1"/>
  <c r="AB33" i="9" s="1"/>
  <c r="Y33" i="9" a="1"/>
  <c r="Y33" i="9" s="1"/>
  <c r="Z33" i="9" s="1"/>
  <c r="AA33" i="9" s="1"/>
  <c r="R33" i="9" a="1"/>
  <c r="R33" i="9" s="1"/>
  <c r="G14" i="9"/>
  <c r="AC33" i="9"/>
  <c r="Q33" i="9" a="1"/>
  <c r="Q33" i="9" s="1"/>
  <c r="G13" i="9"/>
  <c r="G12" i="9"/>
  <c r="G18" i="9" l="1"/>
  <c r="J5" i="9" a="1"/>
  <c r="J5" i="9" s="1"/>
  <c r="M5" i="9"/>
  <c r="L5" i="9"/>
  <c r="N33" i="9" l="1"/>
  <c r="O33" i="9" s="1"/>
  <c r="P33" i="9" s="1" a="1"/>
  <c r="P33" i="9" s="1"/>
  <c r="N80" i="9" l="1"/>
  <c r="N84" i="9"/>
  <c r="N79" i="9"/>
  <c r="O83" i="9"/>
  <c r="P83" i="9" s="1" a="1"/>
  <c r="P83" i="9" s="1"/>
  <c r="N83" i="9"/>
  <c r="N87" i="9"/>
  <c r="O86" i="9"/>
  <c r="P86" i="9" a="1"/>
  <c r="P86" i="9" s="1"/>
  <c r="N86" i="9"/>
  <c r="I4" i="9" a="1"/>
  <c r="I4" i="9" s="1"/>
  <c r="O81" i="9"/>
  <c r="P81" i="9" s="1" a="1"/>
  <c r="P81" i="9" s="1"/>
  <c r="N81" i="9"/>
  <c r="O84" i="9"/>
  <c r="P84" i="9" s="1" a="1"/>
  <c r="P84" i="9" s="1"/>
  <c r="N89" i="9"/>
  <c r="N90" i="9"/>
  <c r="N91" i="9"/>
  <c r="O82" i="9"/>
  <c r="P82" i="9" s="1" a="1"/>
  <c r="P82" i="9" s="1"/>
  <c r="N82" i="9"/>
  <c r="N93" i="9"/>
  <c r="O87" i="9"/>
  <c r="P87" i="9" s="1" a="1"/>
  <c r="P87" i="9" s="1"/>
  <c r="O91" i="9"/>
  <c r="P91" i="9" s="1" a="1"/>
  <c r="P91" i="9" s="1"/>
  <c r="O92" i="9"/>
  <c r="P92" i="9" s="1" a="1"/>
  <c r="P92" i="9" s="1"/>
  <c r="N92" i="9"/>
  <c r="N100" i="9"/>
  <c r="N104" i="9"/>
  <c r="O88" i="9"/>
  <c r="P88" i="9" s="1" a="1"/>
  <c r="P88" i="9" s="1"/>
  <c r="N88" i="9"/>
  <c r="O89" i="9"/>
  <c r="P89" i="9" s="1" a="1"/>
  <c r="P89" i="9" s="1"/>
  <c r="O93" i="9"/>
  <c r="P93" i="9" s="1" a="1"/>
  <c r="P93" i="9" s="1"/>
  <c r="O99" i="9"/>
  <c r="P99" i="9" s="1" a="1"/>
  <c r="P99" i="9" s="1"/>
  <c r="N99" i="9"/>
  <c r="O103" i="9"/>
  <c r="P103" i="9" s="1" a="1"/>
  <c r="P103" i="9" s="1"/>
  <c r="N103" i="9"/>
  <c r="O90" i="9"/>
  <c r="P90" i="9" s="1" a="1"/>
  <c r="P90" i="9" s="1"/>
  <c r="N94" i="9"/>
  <c r="N95" i="9"/>
  <c r="O80" i="9"/>
  <c r="P80" i="9" s="1" a="1"/>
  <c r="P80" i="9" s="1"/>
  <c r="O95" i="9"/>
  <c r="P95" i="9" s="1" a="1"/>
  <c r="P95" i="9" s="1"/>
  <c r="N97" i="9"/>
  <c r="O100" i="9"/>
  <c r="P100" i="9" s="1" a="1"/>
  <c r="P100" i="9" s="1"/>
  <c r="N101" i="9"/>
  <c r="O104" i="9"/>
  <c r="P104" i="9" s="1" a="1"/>
  <c r="P104" i="9" s="1"/>
  <c r="N105" i="9"/>
  <c r="O94" i="9"/>
  <c r="P94" i="9" s="1" a="1"/>
  <c r="P94" i="9" s="1"/>
  <c r="N108" i="9"/>
  <c r="N112" i="9"/>
  <c r="N116" i="9"/>
  <c r="N120" i="9"/>
  <c r="O85" i="9"/>
  <c r="P85" i="9" s="1" a="1"/>
  <c r="P85" i="9" s="1"/>
  <c r="N85" i="9"/>
  <c r="O102" i="9"/>
  <c r="P102" i="9" s="1" a="1"/>
  <c r="P102" i="9" s="1"/>
  <c r="N102" i="9"/>
  <c r="O105" i="9"/>
  <c r="P105" i="9" s="1" a="1"/>
  <c r="P105" i="9" s="1"/>
  <c r="O107" i="9"/>
  <c r="P107" i="9" s="1" a="1"/>
  <c r="P107" i="9" s="1"/>
  <c r="N107" i="9"/>
  <c r="O111" i="9"/>
  <c r="P111" i="9" s="1" a="1"/>
  <c r="P111" i="9" s="1"/>
  <c r="N111" i="9"/>
  <c r="O115" i="9"/>
  <c r="P115" i="9" s="1" a="1"/>
  <c r="P115" i="9" s="1"/>
  <c r="N115" i="9"/>
  <c r="O119" i="9"/>
  <c r="P119" i="9" s="1" a="1"/>
  <c r="P119" i="9" s="1"/>
  <c r="N119" i="9"/>
  <c r="O96" i="9"/>
  <c r="P96" i="9" s="1" a="1"/>
  <c r="P96" i="9" s="1"/>
  <c r="N96" i="9"/>
  <c r="O106" i="9"/>
  <c r="P106" i="9" s="1" a="1"/>
  <c r="P106" i="9" s="1"/>
  <c r="N106" i="9"/>
  <c r="O97" i="9"/>
  <c r="P97" i="9" s="1" a="1"/>
  <c r="P97" i="9" s="1"/>
  <c r="O108" i="9"/>
  <c r="P108" i="9" s="1" a="1"/>
  <c r="P108" i="9" s="1"/>
  <c r="N109" i="9"/>
  <c r="O112" i="9"/>
  <c r="P112" i="9" s="1" a="1"/>
  <c r="P112" i="9" s="1"/>
  <c r="N113" i="9"/>
  <c r="O116" i="9"/>
  <c r="P116" i="9" s="1" a="1"/>
  <c r="P116" i="9" s="1"/>
  <c r="N117" i="9"/>
  <c r="O120" i="9"/>
  <c r="P120" i="9" s="1" a="1"/>
  <c r="P120" i="9" s="1"/>
  <c r="N121" i="9"/>
  <c r="O114" i="9"/>
  <c r="P114" i="9" s="1" a="1"/>
  <c r="P114" i="9" s="1"/>
  <c r="N114" i="9"/>
  <c r="N126" i="9"/>
  <c r="N127" i="9"/>
  <c r="N129" i="9"/>
  <c r="O109" i="9"/>
  <c r="P109" i="9" s="1" a="1"/>
  <c r="P109" i="9" s="1"/>
  <c r="N123" i="9"/>
  <c r="O126" i="9"/>
  <c r="P126" i="9" s="1" a="1"/>
  <c r="P126" i="9" s="1"/>
  <c r="O101" i="9"/>
  <c r="P101" i="9" s="1" a="1"/>
  <c r="P101" i="9" s="1"/>
  <c r="O128" i="9"/>
  <c r="P128" i="9" s="1" a="1"/>
  <c r="P128" i="9" s="1"/>
  <c r="N128" i="9"/>
  <c r="N124" i="9"/>
  <c r="O127" i="9"/>
  <c r="P127" i="9" s="1" a="1"/>
  <c r="P127" i="9" s="1"/>
  <c r="O122" i="9"/>
  <c r="P122" i="9" s="1" a="1"/>
  <c r="P122" i="9" s="1"/>
  <c r="N122" i="9"/>
  <c r="O125" i="9"/>
  <c r="P125" i="9" s="1" a="1"/>
  <c r="P125" i="9" s="1"/>
  <c r="N125" i="9"/>
  <c r="O117" i="9"/>
  <c r="P117" i="9" s="1" a="1"/>
  <c r="P117" i="9" s="1"/>
  <c r="O124" i="9"/>
  <c r="P124" i="9" s="1" a="1"/>
  <c r="P124" i="9" s="1"/>
  <c r="O129" i="9"/>
  <c r="P129" i="9" s="1" a="1"/>
  <c r="P129" i="9" s="1"/>
  <c r="N130" i="9"/>
  <c r="O98" i="9"/>
  <c r="P98" i="9" s="1" a="1"/>
  <c r="P98" i="9" s="1"/>
  <c r="N98" i="9"/>
  <c r="O113" i="9"/>
  <c r="P113" i="9" s="1" a="1"/>
  <c r="P113" i="9" s="1"/>
  <c r="O110" i="9"/>
  <c r="P110" i="9" s="1" a="1"/>
  <c r="P110" i="9" s="1"/>
  <c r="N110" i="9"/>
  <c r="O123" i="9"/>
  <c r="P123" i="9" s="1" a="1"/>
  <c r="P123" i="9" s="1"/>
  <c r="O121" i="9"/>
  <c r="P121" i="9" s="1" a="1"/>
  <c r="P121" i="9" s="1"/>
  <c r="O118" i="9"/>
  <c r="P118" i="9" s="1" a="1"/>
  <c r="P118" i="9" s="1"/>
  <c r="N118" i="9"/>
  <c r="O130" i="9"/>
  <c r="P130" i="9" s="1" a="1"/>
  <c r="P130" i="9" s="1"/>
  <c r="O79" i="9"/>
  <c r="P79" i="9" s="1" a="1"/>
  <c r="P79" i="9" s="1"/>
  <c r="G20" i="9" l="1"/>
  <c r="G24" i="9" s="1"/>
  <c r="M4" i="9" a="1"/>
  <c r="M4" i="9" s="1"/>
  <c r="L4" i="9" a="1"/>
  <c r="L4" i="9" s="1"/>
  <c r="J4" i="9" a="1"/>
  <c r="J4" i="9" s="1"/>
  <c r="H24" i="9" l="1"/>
  <c r="G27" i="9" s="1"/>
  <c r="B2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tc={71DCF794-9D45-4045-BF71-194189A51A46}</author>
  </authors>
  <commentList>
    <comment ref="R31" authorId="0" shapeId="0" xr:uid="{71DCF794-9D45-4045-BF71-194189A51A46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the total number of assets needing additional verification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<sst xmlns="http://schemas.openxmlformats.org/spreadsheetml/2006/main" count="244" uniqueCount="149">
  <si>
    <t>Fleet Storage and EVSE Plan Worksheet Instructions</t>
  </si>
  <si>
    <t>$Mart1</t>
  </si>
  <si>
    <t xml:space="preserve">Ensure all portions of the "Fleet Storage and EVSE Plan Worksheet" (FSEP) are complete. </t>
  </si>
  <si>
    <t>Ensure all portions of the "Fleet Storage and EVSE Plan Certification" Form are complete.</t>
  </si>
  <si>
    <t>Select all data in the submitted worksheet and paste it into the "FSEP Worksheet."</t>
  </si>
  <si>
    <t xml:space="preserve">Navigate to the "EVSE Analysis" tab and complete all yellow highligted cells with information from the submitted certification Form. </t>
  </si>
  <si>
    <t xml:space="preserve">Observe the results from "Assets Needing Additional Validations" table. </t>
  </si>
  <si>
    <t>If assets need additional Validations, please send this workbook to</t>
  </si>
  <si>
    <t xml:space="preserve">FamsSupport@dgs.ca.gov </t>
  </si>
  <si>
    <t>for verification and validation.</t>
  </si>
  <si>
    <t>If assets do not need additional validations, continue processing certification.</t>
  </si>
  <si>
    <t xml:space="preserve">Refer to "Table Used to Complete Certification" on "EVSE Analysis" tab to complete FSEP Certification Form. </t>
  </si>
  <si>
    <t>Save the workbook in accordance with data retention policies.</t>
  </si>
  <si>
    <t xml:space="preserve">Any questions regarding this form can be sent to </t>
  </si>
  <si>
    <t>FleetReports@dg.ca.gov.</t>
  </si>
  <si>
    <t>Supplemental Worksheet to be used with the Fleet Asset EVSE Plan Certification</t>
  </si>
  <si>
    <t>Assets which do not meet yearly utilitzation thresholds may be reviewed by DGS OFAM for oversight and accuracy purposes</t>
  </si>
  <si>
    <t>Vehicle Roster</t>
  </si>
  <si>
    <t>ONLY IDENTIFY VEHICLES INTENDED TO BE DOMICILED AT PROPOSED LOCATION</t>
  </si>
  <si>
    <t>Miles Traveled in last 24 months</t>
  </si>
  <si>
    <t>#</t>
  </si>
  <si>
    <t>EQUIPMENT NUMBER</t>
  </si>
  <si>
    <t>Model
 Year</t>
  </si>
  <si>
    <t>MAKE</t>
  </si>
  <si>
    <t>MODEL</t>
  </si>
  <si>
    <t>Vehicle Type Category</t>
  </si>
  <si>
    <t>Weight Class</t>
  </si>
  <si>
    <t>VEHICLE CATEGORY 
(EMISSIONS)</t>
  </si>
  <si>
    <t>Current Odometer Reading</t>
  </si>
  <si>
    <t>Miles Traveled in First 12 Months</t>
  </si>
  <si>
    <t>Miles Traveled in Second 12 Months</t>
  </si>
  <si>
    <t>MEETS CRITERIA FOR PUBLIC SAFETY SPECIAL PERFORMANCE (SAM SECTION 4121.4)</t>
  </si>
  <si>
    <t>Error Checker</t>
  </si>
  <si>
    <t>V24.11.20</t>
  </si>
  <si>
    <t>Model Year</t>
  </si>
  <si>
    <t>Median Range</t>
  </si>
  <si>
    <t>Max Range</t>
  </si>
  <si>
    <t>Assets Needing Additional Validations (First 10)</t>
  </si>
  <si>
    <t>Equipment Number</t>
  </si>
  <si>
    <t>Year, Make, Model</t>
  </si>
  <si>
    <t>Average Yearly Miles Traveled</t>
  </si>
  <si>
    <t>Utilization Threshold</t>
  </si>
  <si>
    <t>Please input the following information from the FSEP Form</t>
  </si>
  <si>
    <t>Anticipated Firm Lease Term</t>
  </si>
  <si>
    <t>Years</t>
  </si>
  <si>
    <t>Months</t>
  </si>
  <si>
    <t>Anticipated Lease Start Date (mm/dd/yyyy)</t>
  </si>
  <si>
    <t>This Should Match SECTION 3 on Department Submitted FSEP Form</t>
  </si>
  <si>
    <t>Total number of vehicles to be domiciled at proposed lease location:</t>
  </si>
  <si>
    <t>Number of battery electric vehicles (BEVs):</t>
  </si>
  <si>
    <t>Number of plug-in hybrid electric vehicles (PHEVs):</t>
  </si>
  <si>
    <t>Number of internal combustion engine vehicles                      (ICEs including Hybrids):</t>
  </si>
  <si>
    <t>Number of public safety special performance (PSSP) vehicles:</t>
  </si>
  <si>
    <t>Table Used to Complete Certification</t>
  </si>
  <si>
    <t>Special Note</t>
  </si>
  <si>
    <t>#1</t>
  </si>
  <si>
    <t>Current number of EVs (BEV or PHEV) to be domiciled at the proposed location:</t>
  </si>
  <si>
    <r>
      <t xml:space="preserve">This analysis assumes Internal Combustion Engine (ICE) vehicles that are </t>
    </r>
    <r>
      <rPr>
        <b/>
        <sz val="11"/>
        <color theme="1"/>
        <rFont val="Century Gothic"/>
        <family val="2"/>
      </rPr>
      <t xml:space="preserve">not </t>
    </r>
    <r>
      <rPr>
        <sz val="11"/>
        <color theme="1"/>
        <rFont val="Century Gothic"/>
        <family val="2"/>
      </rPr>
      <t xml:space="preserve">public safety/special performance (PSSP) will be replaced with a ZEV vehicle in the year the replacement threshold is met. </t>
    </r>
  </si>
  <si>
    <t>#2</t>
  </si>
  <si>
    <t>Number of vehicles projected to meet replacement schedule during the firm term of lease:</t>
  </si>
  <si>
    <t>#3</t>
  </si>
  <si>
    <t>Number of PSSP vehicles:</t>
  </si>
  <si>
    <t>#4</t>
  </si>
  <si>
    <t>Number of PHEV EVSE ports required (PHEV assumes a 1:4 ratio):</t>
  </si>
  <si>
    <t>#4.1</t>
  </si>
  <si>
    <t>Total number of BEV vehicles (including replacements):</t>
  </si>
  <si>
    <t>#5</t>
  </si>
  <si>
    <t>Number of existing EV charging ports at proposed location:</t>
  </si>
  <si>
    <t>#6</t>
  </si>
  <si>
    <t>Recommended EVSE to BEV Ratio:</t>
  </si>
  <si>
    <t>1:2</t>
  </si>
  <si>
    <t>#7</t>
  </si>
  <si>
    <t>Additional EV charging ports needed at proposed location:</t>
  </si>
  <si>
    <t>Results</t>
  </si>
  <si>
    <t>Analysis</t>
  </si>
  <si>
    <t>Total Miles Traveled in last 24 months</t>
  </si>
  <si>
    <t>MEET CRITERIA OF PUBLIC SAFETY SPECIAL PERFORMANCE (SAM SECTION 4121.4)</t>
  </si>
  <si>
    <t>Anticipated Month/Year of Replacement</t>
  </si>
  <si>
    <t>Is Replacement Anticipated within Lease Firm Date</t>
  </si>
  <si>
    <t>Additional ZEV (original non-EV and non-PSSP)</t>
  </si>
  <si>
    <t>Additional Verification Needed by DGS OFAM</t>
  </si>
  <si>
    <t>Total Miles Traveled in First 12 Months</t>
  </si>
  <si>
    <t>Total Miles Travel in Second 12 Months</t>
  </si>
  <si>
    <t>Utilization Threshold for additional verification</t>
  </si>
  <si>
    <t>Lease Start</t>
  </si>
  <si>
    <t>Firm Term Lease End (min)</t>
  </si>
  <si>
    <t>Age of replacement eligibility in Years</t>
  </si>
  <si>
    <t>Current Age</t>
  </si>
  <si>
    <t>Year Age Threshold Met</t>
  </si>
  <si>
    <t>Average Miles/Month</t>
  </si>
  <si>
    <t>Mileage Threshold</t>
  </si>
  <si>
    <t>Miles left to travel</t>
  </si>
  <si>
    <t>Month/Year Mileage Threshold Met</t>
  </si>
  <si>
    <t>First Threshold Anticipated</t>
  </si>
  <si>
    <t>AVG Range of EV/ Model Year</t>
  </si>
  <si>
    <t>Vehicle Type Category
 &amp; GVWR</t>
  </si>
  <si>
    <t>Vehicle Type</t>
  </si>
  <si>
    <t>Age vehicle
in Months</t>
  </si>
  <si>
    <t>Age vehicle 
in Years</t>
  </si>
  <si>
    <t>Vehicle Mileage</t>
  </si>
  <si>
    <t>GVWR</t>
  </si>
  <si>
    <t>Law LD</t>
  </si>
  <si>
    <t>Law Enforcement</t>
  </si>
  <si>
    <t>Light Duty</t>
  </si>
  <si>
    <t>Law MD</t>
  </si>
  <si>
    <t>Medium Duty</t>
  </si>
  <si>
    <t>Pickup Truck LD</t>
  </si>
  <si>
    <t>Pickup</t>
  </si>
  <si>
    <t>Pickup Truck MD</t>
  </si>
  <si>
    <t>Sedan LD</t>
  </si>
  <si>
    <t>Sedan</t>
  </si>
  <si>
    <t>SUV LD</t>
  </si>
  <si>
    <t>SUV</t>
  </si>
  <si>
    <t>Battery Electric (BEV)</t>
  </si>
  <si>
    <t>SUV MD</t>
  </si>
  <si>
    <t>Fuel Cell (FCV)</t>
  </si>
  <si>
    <t>SUV HD</t>
  </si>
  <si>
    <t>Heavy Duty</t>
  </si>
  <si>
    <t>Plug-in Hybrid (PHEV)</t>
  </si>
  <si>
    <t>Truck MD</t>
  </si>
  <si>
    <t>Truck</t>
  </si>
  <si>
    <t>Hybrid-Electric (HYBRID)</t>
  </si>
  <si>
    <t>Truck HD</t>
  </si>
  <si>
    <t>Van-Cargo</t>
  </si>
  <si>
    <t>Internal Combustion (ICE)</t>
  </si>
  <si>
    <t>Truck LD</t>
  </si>
  <si>
    <t>Van-Minivan</t>
  </si>
  <si>
    <t>Cargo Van LD</t>
  </si>
  <si>
    <t>Van-Passenger</t>
  </si>
  <si>
    <t>Cargo Van MD</t>
  </si>
  <si>
    <t>Cargo Van HD</t>
  </si>
  <si>
    <t>Minivan LD</t>
  </si>
  <si>
    <t>Van MD</t>
  </si>
  <si>
    <t>Van HD</t>
  </si>
  <si>
    <t>Van-Passenger - LD</t>
  </si>
  <si>
    <t>Class Code</t>
  </si>
  <si>
    <t>Threshold</t>
  </si>
  <si>
    <t>PSSP</t>
  </si>
  <si>
    <t>EVSE Ratio to vehicle as fraction</t>
  </si>
  <si>
    <t xml:space="preserve">PHEV </t>
  </si>
  <si>
    <t>BEV</t>
  </si>
  <si>
    <t>Van - Passenger</t>
  </si>
  <si>
    <t>Pickup Truck</t>
  </si>
  <si>
    <t>Truck - Heavy Duty</t>
  </si>
  <si>
    <t>Truck - Light Duty</t>
  </si>
  <si>
    <t>Truck - Medium Duty</t>
  </si>
  <si>
    <t>Van - Light Duty</t>
  </si>
  <si>
    <t>Van - Medium Duty</t>
  </si>
  <si>
    <t>Van - Mini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</si>
</sst>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(\ #,##0_);_(\ \(#,##0\);_(\ &quot;-&quot;??_);_(@_)"/>
    <numFmt numFmtId="166" formatCode="mm/dd/yy;@"/>
  </numFmts>
  <fonts count="30" x14ac:knownFonts="1">
    <font>
      <sz val="12"/>
      <color theme="1"/>
      <name val="Franklin Gothic Book"/>
      <family val="2"/>
    </font>
    <font>
      <sz val="11"/>
      <color theme="1"/>
      <name val="Century Gothic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Franklin Gothic Book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entury Gothic"/>
      <family val="2"/>
    </font>
    <font>
      <sz val="11"/>
      <color theme="1"/>
      <name val="Century Gothic"/>
      <family val="2"/>
    </font>
    <font>
      <b/>
      <sz val="16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  <family val="2"/>
    </font>
    <font>
      <b/>
      <sz val="11"/>
      <color theme="0"/>
      <name val="Century Gothic"/>
      <family val="2"/>
    </font>
    <font>
      <sz val="11"/>
      <name val="Century Gothic"/>
      <family val="2"/>
    </font>
    <font>
      <sz val="8"/>
      <name val="Franklin Gothic Book"/>
      <family val="2"/>
    </font>
    <font>
      <sz val="11"/>
      <color rgb="FF9C0006"/>
      <name val="Calibri"/>
      <family val="2"/>
      <scheme val="minor"/>
    </font>
    <font>
      <b/>
      <sz val="11"/>
      <color rgb="FF9C0006"/>
      <name val="Calibri"/>
      <family val="2"/>
      <scheme val="minor"/>
    </font>
    <font>
      <u/>
      <sz val="12"/>
      <color theme="10"/>
      <name val="Franklin Gothic Book"/>
      <family val="2"/>
    </font>
    <font>
      <i/>
      <sz val="11"/>
      <color theme="1"/>
      <name val="Century Gothic"/>
      <family val="2"/>
    </font>
    <font>
      <b/>
      <sz val="11"/>
      <name val="Century Gothic"/>
      <family val="2"/>
    </font>
    <font>
      <u/>
      <sz val="11"/>
      <color theme="10"/>
      <name val="Franklin Gothic Book"/>
      <family val="2"/>
    </font>
    <font>
      <b/>
      <sz val="12"/>
      <color theme="1"/>
      <name val="Century Gothic"/>
      <family val="2"/>
    </font>
    <font>
      <b/>
      <sz val="12"/>
      <name val="Century Gothic"/>
      <family val="2"/>
    </font>
    <font>
      <sz val="12"/>
      <color theme="1"/>
      <name val="Century Gothic"/>
      <family val="2"/>
    </font>
    <font>
      <i/>
      <sz val="12"/>
      <color theme="1"/>
      <name val="Century Gothic"/>
      <family val="2"/>
    </font>
    <font>
      <sz val="6"/>
      <color theme="1"/>
      <name val="Century Gothic"/>
      <family val="2"/>
    </font>
    <font>
      <sz val="11"/>
      <color theme="0" tint="-4.9989318521683403E-2"/>
      <name val="Century Gothic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7CE"/>
      </patternFill>
    </fill>
    <fill>
      <patternFill patternType="solid">
        <fgColor theme="5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6" fillId="0" borderId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7" fillId="0" borderId="0"/>
    <xf numFmtId="0" fontId="4" fillId="0" borderId="0"/>
    <xf numFmtId="0" fontId="3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8" fillId="10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231">
    <xf numFmtId="0" fontId="0" fillId="0" borderId="0" xfId="0"/>
    <xf numFmtId="0" fontId="9" fillId="0" borderId="0" xfId="5" applyFont="1"/>
    <xf numFmtId="0" fontId="12" fillId="0" borderId="0" xfId="5" applyFont="1"/>
    <xf numFmtId="0" fontId="11" fillId="6" borderId="1" xfId="5" applyFont="1" applyFill="1" applyBorder="1" applyAlignment="1">
      <alignment horizontal="center" vertical="center"/>
    </xf>
    <xf numFmtId="0" fontId="9" fillId="2" borderId="0" xfId="6" applyFont="1" applyFill="1"/>
    <xf numFmtId="0" fontId="9" fillId="0" borderId="0" xfId="6" applyFont="1"/>
    <xf numFmtId="0" fontId="9" fillId="0" borderId="0" xfId="6" applyFont="1" applyAlignment="1">
      <alignment horizontal="left"/>
    </xf>
    <xf numFmtId="0" fontId="9" fillId="0" borderId="0" xfId="0" applyFont="1"/>
    <xf numFmtId="0" fontId="11" fillId="4" borderId="10" xfId="6" applyFont="1" applyFill="1" applyBorder="1" applyAlignment="1">
      <alignment horizontal="center" vertical="center" wrapText="1"/>
    </xf>
    <xf numFmtId="0" fontId="15" fillId="7" borderId="10" xfId="6" applyFont="1" applyFill="1" applyBorder="1" applyAlignment="1">
      <alignment horizontal="center" vertical="center" wrapText="1"/>
    </xf>
    <xf numFmtId="0" fontId="9" fillId="3" borderId="0" xfId="5" applyFont="1" applyFill="1"/>
    <xf numFmtId="0" fontId="9" fillId="3" borderId="0" xfId="5" applyFont="1" applyFill="1" applyAlignment="1">
      <alignment horizontal="center" vertical="center"/>
    </xf>
    <xf numFmtId="0" fontId="11" fillId="6" borderId="31" xfId="5" applyFont="1" applyFill="1" applyBorder="1" applyAlignment="1">
      <alignment horizontal="center" vertical="center"/>
    </xf>
    <xf numFmtId="0" fontId="15" fillId="7" borderId="15" xfId="6" applyFont="1" applyFill="1" applyBorder="1" applyAlignment="1">
      <alignment horizontal="center" vertical="center" wrapText="1"/>
    </xf>
    <xf numFmtId="0" fontId="9" fillId="0" borderId="0" xfId="1" applyFont="1"/>
    <xf numFmtId="0" fontId="11" fillId="6" borderId="11" xfId="1" applyFont="1" applyFill="1" applyBorder="1" applyAlignment="1">
      <alignment horizontal="center" vertical="center" wrapText="1"/>
    </xf>
    <xf numFmtId="0" fontId="11" fillId="6" borderId="12" xfId="1" applyFont="1" applyFill="1" applyBorder="1" applyAlignment="1">
      <alignment horizontal="center" vertical="center"/>
    </xf>
    <xf numFmtId="0" fontId="11" fillId="6" borderId="3" xfId="1" applyFont="1" applyFill="1" applyBorder="1" applyAlignment="1">
      <alignment horizontal="center" vertical="center" wrapText="1"/>
    </xf>
    <xf numFmtId="0" fontId="11" fillId="6" borderId="3" xfId="1" applyFont="1" applyFill="1" applyBorder="1" applyAlignment="1">
      <alignment horizontal="center" vertical="center"/>
    </xf>
    <xf numFmtId="0" fontId="11" fillId="6" borderId="13" xfId="1" applyFont="1" applyFill="1" applyBorder="1" applyAlignment="1">
      <alignment horizontal="center" vertical="center"/>
    </xf>
    <xf numFmtId="0" fontId="11" fillId="6" borderId="1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/>
    </xf>
    <xf numFmtId="0" fontId="11" fillId="4" borderId="2" xfId="0" applyFont="1" applyFill="1" applyBorder="1"/>
    <xf numFmtId="0" fontId="11" fillId="4" borderId="0" xfId="0" applyFont="1" applyFill="1"/>
    <xf numFmtId="0" fontId="11" fillId="4" borderId="38" xfId="6" applyFont="1" applyFill="1" applyBorder="1" applyAlignment="1">
      <alignment vertical="center" wrapText="1"/>
    </xf>
    <xf numFmtId="0" fontId="19" fillId="10" borderId="10" xfId="10" applyFont="1" applyBorder="1" applyAlignment="1">
      <alignment horizontal="center" vertical="center" wrapText="1"/>
    </xf>
    <xf numFmtId="0" fontId="11" fillId="6" borderId="31" xfId="0" applyFont="1" applyFill="1" applyBorder="1" applyAlignment="1">
      <alignment horizontal="center" vertical="center" wrapText="1"/>
    </xf>
    <xf numFmtId="0" fontId="11" fillId="6" borderId="24" xfId="0" applyFont="1" applyFill="1" applyBorder="1" applyAlignment="1">
      <alignment horizontal="center" vertical="center" wrapText="1"/>
    </xf>
    <xf numFmtId="0" fontId="11" fillId="4" borderId="37" xfId="0" applyFont="1" applyFill="1" applyBorder="1"/>
    <xf numFmtId="0" fontId="11" fillId="4" borderId="15" xfId="0" applyFont="1" applyFill="1" applyBorder="1" applyAlignment="1">
      <alignment horizontal="center"/>
    </xf>
    <xf numFmtId="0" fontId="11" fillId="6" borderId="26" xfId="5" applyFont="1" applyFill="1" applyBorder="1" applyAlignment="1">
      <alignment horizontal="center" vertical="center"/>
    </xf>
    <xf numFmtId="0" fontId="20" fillId="3" borderId="0" xfId="11" applyFill="1" applyAlignment="1">
      <alignment horizontal="left"/>
    </xf>
    <xf numFmtId="0" fontId="8" fillId="0" borderId="22" xfId="5" quotePrefix="1" applyFont="1" applyBorder="1" applyAlignment="1">
      <alignment horizontal="center" vertical="center"/>
    </xf>
    <xf numFmtId="0" fontId="9" fillId="3" borderId="0" xfId="0" applyFont="1" applyFill="1"/>
    <xf numFmtId="0" fontId="23" fillId="3" borderId="0" xfId="11" applyFont="1" applyFill="1"/>
    <xf numFmtId="0" fontId="9" fillId="3" borderId="0" xfId="0" applyFont="1" applyFill="1" applyProtection="1">
      <protection locked="0"/>
    </xf>
    <xf numFmtId="0" fontId="14" fillId="6" borderId="23" xfId="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9" fillId="0" borderId="0" xfId="6" applyFont="1" applyAlignment="1">
      <alignment horizontal="center" vertical="center"/>
    </xf>
    <xf numFmtId="0" fontId="13" fillId="6" borderId="48" xfId="5" applyFont="1" applyFill="1" applyBorder="1" applyAlignment="1">
      <alignment horizontal="center" wrapText="1"/>
    </xf>
    <xf numFmtId="0" fontId="11" fillId="6" borderId="2" xfId="5" applyFont="1" applyFill="1" applyBorder="1" applyAlignment="1">
      <alignment horizontal="centerContinuous" vertical="center"/>
    </xf>
    <xf numFmtId="0" fontId="11" fillId="6" borderId="53" xfId="5" applyFont="1" applyFill="1" applyBorder="1" applyAlignment="1">
      <alignment horizontal="centerContinuous" vertical="center"/>
    </xf>
    <xf numFmtId="0" fontId="10" fillId="6" borderId="55" xfId="5" applyFont="1" applyFill="1" applyBorder="1" applyAlignment="1">
      <alignment horizontal="centerContinuous" vertical="center"/>
    </xf>
    <xf numFmtId="0" fontId="14" fillId="6" borderId="46" xfId="6" applyFont="1" applyFill="1" applyBorder="1" applyAlignment="1">
      <alignment vertical="center" wrapText="1"/>
    </xf>
    <xf numFmtId="0" fontId="13" fillId="6" borderId="45" xfId="5" applyFont="1" applyFill="1" applyBorder="1" applyAlignment="1">
      <alignment vertical="center" wrapText="1"/>
    </xf>
    <xf numFmtId="0" fontId="13" fillId="6" borderId="45" xfId="5" applyFont="1" applyFill="1" applyBorder="1" applyAlignment="1">
      <alignment vertical="center"/>
    </xf>
    <xf numFmtId="0" fontId="10" fillId="6" borderId="56" xfId="5" applyFont="1" applyFill="1" applyBorder="1" applyAlignment="1">
      <alignment horizontal="centerContinuous" vertical="center"/>
    </xf>
    <xf numFmtId="0" fontId="24" fillId="6" borderId="10" xfId="5" applyFont="1" applyFill="1" applyBorder="1" applyAlignment="1">
      <alignment horizontal="center" wrapText="1"/>
    </xf>
    <xf numFmtId="0" fontId="8" fillId="0" borderId="0" xfId="5" applyFont="1" applyAlignment="1">
      <alignment horizontal="centerContinuous" vertical="center"/>
    </xf>
    <xf numFmtId="0" fontId="21" fillId="3" borderId="0" xfId="5" applyFont="1" applyFill="1" applyAlignment="1">
      <alignment horizontal="centerContinuous" vertical="center"/>
    </xf>
    <xf numFmtId="0" fontId="24" fillId="6" borderId="34" xfId="5" applyFont="1" applyFill="1" applyBorder="1" applyAlignment="1">
      <alignment horizontal="center" vertical="center" wrapText="1"/>
    </xf>
    <xf numFmtId="0" fontId="24" fillId="6" borderId="34" xfId="5" applyFont="1" applyFill="1" applyBorder="1" applyAlignment="1">
      <alignment horizontal="center" vertical="center"/>
    </xf>
    <xf numFmtId="0" fontId="25" fillId="6" borderId="27" xfId="6" applyFont="1" applyFill="1" applyBorder="1" applyAlignment="1">
      <alignment horizontal="center" vertical="center" wrapText="1"/>
    </xf>
    <xf numFmtId="0" fontId="28" fillId="2" borderId="0" xfId="6" applyFont="1" applyFill="1"/>
    <xf numFmtId="0" fontId="1" fillId="0" borderId="0" xfId="0" applyFont="1"/>
    <xf numFmtId="0" fontId="1" fillId="0" borderId="0" xfId="1" applyFont="1"/>
    <xf numFmtId="0" fontId="8" fillId="0" borderId="0" xfId="5" applyFont="1" applyAlignment="1">
      <alignment horizontal="centerContinuous" vertical="center" wrapText="1"/>
    </xf>
    <xf numFmtId="0" fontId="27" fillId="3" borderId="0" xfId="5" applyFont="1" applyFill="1" applyAlignment="1">
      <alignment horizontal="centerContinuous" vertical="center"/>
    </xf>
    <xf numFmtId="0" fontId="10" fillId="6" borderId="54" xfId="5" applyFont="1" applyFill="1" applyBorder="1" applyAlignment="1">
      <alignment horizontal="centerContinuous" vertical="center"/>
    </xf>
    <xf numFmtId="0" fontId="24" fillId="6" borderId="15" xfId="5" applyFont="1" applyFill="1" applyBorder="1" applyAlignment="1">
      <alignment horizontal="centerContinuous" vertical="center"/>
    </xf>
    <xf numFmtId="0" fontId="12" fillId="6" borderId="57" xfId="5" applyFont="1" applyFill="1" applyBorder="1" applyAlignment="1">
      <alignment vertical="center"/>
    </xf>
    <xf numFmtId="0" fontId="12" fillId="3" borderId="0" xfId="5" applyFont="1" applyFill="1"/>
    <xf numFmtId="0" fontId="24" fillId="6" borderId="28" xfId="5" applyFont="1" applyFill="1" applyBorder="1" applyAlignment="1">
      <alignment horizontal="center" vertical="center"/>
    </xf>
    <xf numFmtId="0" fontId="24" fillId="6" borderId="6" xfId="5" applyFont="1" applyFill="1" applyBorder="1" applyAlignment="1">
      <alignment horizontal="center" vertical="center"/>
    </xf>
    <xf numFmtId="0" fontId="24" fillId="6" borderId="1" xfId="5" applyFont="1" applyFill="1" applyBorder="1" applyAlignment="1">
      <alignment horizontal="center" vertical="center"/>
    </xf>
    <xf numFmtId="0" fontId="13" fillId="4" borderId="52" xfId="5" applyFont="1" applyFill="1" applyBorder="1" applyAlignment="1">
      <alignment horizontal="center" wrapText="1"/>
    </xf>
    <xf numFmtId="0" fontId="24" fillId="4" borderId="53" xfId="5" applyFont="1" applyFill="1" applyBorder="1" applyAlignment="1">
      <alignment horizontal="center" wrapText="1"/>
    </xf>
    <xf numFmtId="0" fontId="0" fillId="0" borderId="6" xfId="0" applyBorder="1"/>
    <xf numFmtId="0" fontId="0" fillId="0" borderId="1" xfId="0" applyBorder="1"/>
    <xf numFmtId="0" fontId="24" fillId="6" borderId="57" xfId="5" applyFont="1" applyFill="1" applyBorder="1" applyAlignment="1">
      <alignment horizontal="centerContinuous" vertical="center"/>
    </xf>
    <xf numFmtId="0" fontId="11" fillId="6" borderId="46" xfId="5" applyFont="1" applyFill="1" applyBorder="1" applyAlignment="1">
      <alignment horizontal="centerContinuous" vertical="center"/>
    </xf>
    <xf numFmtId="0" fontId="25" fillId="6" borderId="58" xfId="6" applyFont="1" applyFill="1" applyBorder="1" applyAlignment="1">
      <alignment horizontal="center" vertical="center" wrapText="1"/>
    </xf>
    <xf numFmtId="0" fontId="25" fillId="6" borderId="59" xfId="6" applyFont="1" applyFill="1" applyBorder="1" applyAlignment="1">
      <alignment horizontal="center" vertical="center" wrapText="1"/>
    </xf>
    <xf numFmtId="1" fontId="5" fillId="0" borderId="6" xfId="0" applyNumberFormat="1" applyFont="1" applyBorder="1" applyAlignment="1" applyProtection="1">
      <alignment horizontal="center"/>
      <protection locked="0"/>
    </xf>
    <xf numFmtId="0" fontId="5" fillId="0" borderId="6" xfId="0" applyFont="1" applyBorder="1" applyProtection="1">
      <protection locked="0"/>
    </xf>
    <xf numFmtId="0" fontId="26" fillId="0" borderId="6" xfId="5" applyFont="1" applyBorder="1" applyAlignment="1" applyProtection="1">
      <alignment horizontal="left"/>
      <protection locked="0"/>
    </xf>
    <xf numFmtId="0" fontId="26" fillId="0" borderId="6" xfId="5" applyFont="1" applyBorder="1" applyProtection="1">
      <protection locked="0"/>
    </xf>
    <xf numFmtId="164" fontId="26" fillId="0" borderId="6" xfId="3" applyNumberFormat="1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1" fontId="26" fillId="0" borderId="6" xfId="3" applyNumberFormat="1" applyFont="1" applyBorder="1" applyAlignment="1" applyProtection="1">
      <alignment horizontal="center"/>
      <protection locked="0"/>
    </xf>
    <xf numFmtId="0" fontId="26" fillId="0" borderId="6" xfId="5" applyFont="1" applyBorder="1" applyAlignment="1" applyProtection="1">
      <alignment horizontal="center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1" fillId="0" borderId="37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24" xfId="5" quotePrefix="1" applyFont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1" fillId="6" borderId="23" xfId="5" applyFont="1" applyFill="1" applyBorder="1" applyAlignment="1">
      <alignment horizontal="center" vertical="center"/>
    </xf>
    <xf numFmtId="0" fontId="1" fillId="3" borderId="0" xfId="0" applyFont="1" applyFill="1"/>
    <xf numFmtId="0" fontId="1" fillId="8" borderId="0" xfId="0" applyFont="1" applyFill="1"/>
    <xf numFmtId="0" fontId="1" fillId="3" borderId="0" xfId="5" applyFont="1" applyFill="1"/>
    <xf numFmtId="0" fontId="1" fillId="3" borderId="0" xfId="5" applyFont="1" applyFill="1" applyAlignment="1">
      <alignment horizontal="center" vertical="center"/>
    </xf>
    <xf numFmtId="0" fontId="1" fillId="0" borderId="0" xfId="5" applyFont="1" applyAlignment="1">
      <alignment horizontal="center" vertical="center"/>
    </xf>
    <xf numFmtId="0" fontId="1" fillId="0" borderId="0" xfId="5" applyFont="1" applyProtection="1">
      <protection locked="0"/>
    </xf>
    <xf numFmtId="0" fontId="1" fillId="0" borderId="0" xfId="5" applyFont="1" applyAlignment="1" applyProtection="1">
      <alignment horizontal="center" vertical="center"/>
      <protection locked="0"/>
    </xf>
    <xf numFmtId="0" fontId="1" fillId="0" borderId="0" xfId="5" applyFont="1"/>
    <xf numFmtId="0" fontId="1" fillId="2" borderId="0" xfId="6" applyFont="1" applyFill="1"/>
    <xf numFmtId="0" fontId="1" fillId="0" borderId="0" xfId="6" applyFont="1"/>
    <xf numFmtId="0" fontId="1" fillId="0" borderId="49" xfId="6" applyFont="1" applyBorder="1" applyAlignment="1">
      <alignment horizontal="center" vertical="center"/>
    </xf>
    <xf numFmtId="0" fontId="1" fillId="0" borderId="50" xfId="6" applyFont="1" applyBorder="1" applyAlignment="1">
      <alignment horizontal="center" vertical="center"/>
    </xf>
    <xf numFmtId="0" fontId="1" fillId="0" borderId="51" xfId="6" applyFont="1" applyBorder="1" applyAlignment="1">
      <alignment horizontal="center" vertical="center"/>
    </xf>
    <xf numFmtId="0" fontId="1" fillId="0" borderId="49" xfId="6" applyFont="1" applyBorder="1" applyAlignment="1">
      <alignment horizontal="right"/>
    </xf>
    <xf numFmtId="0" fontId="1" fillId="0" borderId="2" xfId="6" quotePrefix="1" applyFont="1" applyBorder="1" applyAlignment="1">
      <alignment horizontal="center" vertical="center"/>
    </xf>
    <xf numFmtId="0" fontId="1" fillId="0" borderId="37" xfId="6" applyFont="1" applyBorder="1" applyAlignment="1">
      <alignment horizontal="center" vertical="center"/>
    </xf>
    <xf numFmtId="0" fontId="1" fillId="0" borderId="0" xfId="6" applyFont="1" applyAlignment="1">
      <alignment horizontal="center" vertical="center"/>
    </xf>
    <xf numFmtId="0" fontId="1" fillId="0" borderId="52" xfId="6" applyFont="1" applyBorder="1" applyAlignment="1">
      <alignment horizontal="center" vertical="center"/>
    </xf>
    <xf numFmtId="0" fontId="1" fillId="0" borderId="37" xfId="6" applyFont="1" applyBorder="1" applyAlignment="1">
      <alignment horizontal="right"/>
    </xf>
    <xf numFmtId="166" fontId="1" fillId="0" borderId="0" xfId="6" applyNumberFormat="1" applyFont="1"/>
    <xf numFmtId="0" fontId="1" fillId="3" borderId="31" xfId="5" applyFont="1" applyFill="1" applyBorder="1" applyAlignment="1" applyProtection="1">
      <alignment horizontal="left"/>
      <protection hidden="1"/>
    </xf>
    <xf numFmtId="165" fontId="1" fillId="3" borderId="1" xfId="3" applyNumberFormat="1" applyFont="1" applyFill="1" applyBorder="1" applyAlignment="1" applyProtection="1">
      <alignment horizontal="center"/>
      <protection hidden="1"/>
    </xf>
    <xf numFmtId="165" fontId="1" fillId="3" borderId="24" xfId="3" applyNumberFormat="1" applyFont="1" applyFill="1" applyBorder="1" applyAlignment="1" applyProtection="1">
      <alignment horizontal="center"/>
      <protection hidden="1"/>
    </xf>
    <xf numFmtId="0" fontId="1" fillId="8" borderId="1" xfId="5" applyFont="1" applyFill="1" applyBorder="1" applyAlignment="1" applyProtection="1">
      <alignment horizontal="center" vertical="center" wrapText="1"/>
      <protection locked="0"/>
    </xf>
    <xf numFmtId="0" fontId="1" fillId="0" borderId="24" xfId="5" applyFont="1" applyBorder="1" applyAlignment="1">
      <alignment horizontal="left"/>
    </xf>
    <xf numFmtId="0" fontId="1" fillId="8" borderId="1" xfId="6" applyFont="1" applyFill="1" applyBorder="1" applyAlignment="1" applyProtection="1">
      <alignment horizontal="center"/>
      <protection locked="0"/>
    </xf>
    <xf numFmtId="0" fontId="1" fillId="0" borderId="24" xfId="6" applyFont="1" applyBorder="1" applyAlignment="1">
      <alignment horizontal="left"/>
    </xf>
    <xf numFmtId="0" fontId="1" fillId="2" borderId="0" xfId="5" applyFont="1" applyFill="1" applyAlignment="1">
      <alignment horizontal="center" vertical="center"/>
    </xf>
    <xf numFmtId="0" fontId="1" fillId="2" borderId="0" xfId="5" applyFont="1" applyFill="1"/>
    <xf numFmtId="0" fontId="1" fillId="2" borderId="0" xfId="5" applyFont="1" applyFill="1" applyAlignment="1">
      <alignment horizontal="left"/>
    </xf>
    <xf numFmtId="0" fontId="1" fillId="0" borderId="24" xfId="5" applyFont="1" applyBorder="1" applyAlignment="1">
      <alignment horizontal="center"/>
    </xf>
    <xf numFmtId="9" fontId="1" fillId="0" borderId="15" xfId="6" applyNumberFormat="1" applyFont="1" applyBorder="1" applyAlignment="1">
      <alignment horizontal="right"/>
    </xf>
    <xf numFmtId="0" fontId="1" fillId="0" borderId="15" xfId="6" applyFont="1" applyBorder="1" applyAlignment="1">
      <alignment horizontal="center" vertical="center"/>
    </xf>
    <xf numFmtId="0" fontId="1" fillId="0" borderId="53" xfId="6" applyFont="1" applyBorder="1" applyAlignment="1">
      <alignment horizontal="center" vertical="center"/>
    </xf>
    <xf numFmtId="0" fontId="1" fillId="3" borderId="26" xfId="5" applyFont="1" applyFill="1" applyBorder="1" applyAlignment="1">
      <alignment horizontal="left"/>
    </xf>
    <xf numFmtId="0" fontId="1" fillId="3" borderId="32" xfId="5" applyFont="1" applyFill="1" applyBorder="1" applyAlignment="1">
      <alignment horizontal="left"/>
    </xf>
    <xf numFmtId="0" fontId="1" fillId="3" borderId="22" xfId="5" applyFont="1" applyFill="1" applyBorder="1" applyAlignment="1">
      <alignment horizontal="left"/>
    </xf>
    <xf numFmtId="0" fontId="1" fillId="2" borderId="0" xfId="6" applyFont="1" applyFill="1" applyAlignment="1">
      <alignment horizontal="left"/>
    </xf>
    <xf numFmtId="0" fontId="1" fillId="0" borderId="0" xfId="6" applyFont="1" applyAlignment="1">
      <alignment horizontal="left"/>
    </xf>
    <xf numFmtId="0" fontId="1" fillId="0" borderId="2" xfId="6" applyFont="1" applyBorder="1" applyAlignment="1">
      <alignment horizontal="center" vertical="center"/>
    </xf>
    <xf numFmtId="0" fontId="1" fillId="0" borderId="24" xfId="5" applyFont="1" applyBorder="1" applyAlignment="1">
      <alignment horizontal="center" vertical="center"/>
    </xf>
    <xf numFmtId="0" fontId="1" fillId="0" borderId="36" xfId="5" applyFont="1" applyBorder="1" applyAlignment="1">
      <alignment horizontal="center" vertical="center"/>
    </xf>
    <xf numFmtId="0" fontId="1" fillId="8" borderId="24" xfId="5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6" applyFont="1" applyBorder="1" applyAlignment="1" applyProtection="1">
      <alignment horizontal="center"/>
      <protection hidden="1"/>
    </xf>
    <xf numFmtId="0" fontId="1" fillId="0" borderId="1" xfId="1" applyFont="1" applyBorder="1" applyAlignment="1">
      <alignment horizontal="center"/>
    </xf>
    <xf numFmtId="0" fontId="1" fillId="0" borderId="1" xfId="1" applyFont="1" applyBorder="1" applyAlignment="1">
      <alignment horizontal="left"/>
    </xf>
    <xf numFmtId="0" fontId="1" fillId="0" borderId="1" xfId="1" applyFont="1" applyBorder="1"/>
    <xf numFmtId="164" fontId="1" fillId="0" borderId="1" xfId="2" applyNumberFormat="1" applyFont="1" applyBorder="1" applyAlignment="1">
      <alignment horizontal="center"/>
    </xf>
    <xf numFmtId="0" fontId="1" fillId="11" borderId="1" xfId="1" applyFont="1" applyFill="1" applyBorder="1" applyAlignment="1">
      <alignment horizontal="center"/>
    </xf>
    <xf numFmtId="0" fontId="1" fillId="11" borderId="1" xfId="1" applyFont="1" applyFill="1" applyBorder="1" applyAlignment="1">
      <alignment horizontal="left"/>
    </xf>
    <xf numFmtId="0" fontId="1" fillId="11" borderId="1" xfId="1" applyFont="1" applyFill="1" applyBorder="1"/>
    <xf numFmtId="164" fontId="1" fillId="11" borderId="1" xfId="2" applyNumberFormat="1" applyFont="1" applyFill="1" applyBorder="1" applyAlignment="1">
      <alignment horizontal="center"/>
    </xf>
    <xf numFmtId="3" fontId="1" fillId="0" borderId="1" xfId="0" applyNumberFormat="1" applyFont="1" applyBorder="1"/>
    <xf numFmtId="0" fontId="1" fillId="8" borderId="1" xfId="1" applyFont="1" applyFill="1" applyBorder="1"/>
    <xf numFmtId="3" fontId="1" fillId="8" borderId="1" xfId="0" applyNumberFormat="1" applyFont="1" applyFill="1" applyBorder="1"/>
    <xf numFmtId="3" fontId="1" fillId="3" borderId="1" xfId="0" applyNumberFormat="1" applyFont="1" applyFill="1" applyBorder="1"/>
    <xf numFmtId="12" fontId="1" fillId="0" borderId="52" xfId="1" applyNumberFormat="1" applyFont="1" applyBorder="1" applyAlignment="1">
      <alignment horizontal="left"/>
    </xf>
    <xf numFmtId="12" fontId="1" fillId="0" borderId="53" xfId="1" applyNumberFormat="1" applyFont="1" applyBorder="1" applyAlignment="1">
      <alignment horizontal="left"/>
    </xf>
    <xf numFmtId="3" fontId="1" fillId="11" borderId="1" xfId="0" applyNumberFormat="1" applyFont="1" applyFill="1" applyBorder="1"/>
    <xf numFmtId="0" fontId="1" fillId="0" borderId="1" xfId="0" applyFont="1" applyBorder="1" applyAlignment="1">
      <alignment horizontal="left"/>
    </xf>
    <xf numFmtId="3" fontId="1" fillId="0" borderId="19" xfId="0" applyNumberFormat="1" applyFont="1" applyBorder="1"/>
    <xf numFmtId="0" fontId="11" fillId="3" borderId="2" xfId="0" applyFont="1" applyFill="1" applyBorder="1" applyAlignment="1">
      <alignment horizontal="center"/>
    </xf>
    <xf numFmtId="0" fontId="1" fillId="0" borderId="31" xfId="5" applyFont="1" applyBorder="1" applyAlignment="1">
      <alignment horizontal="left" vertical="center" wrapText="1"/>
    </xf>
    <xf numFmtId="0" fontId="1" fillId="0" borderId="1" xfId="5" applyFont="1" applyBorder="1" applyAlignment="1">
      <alignment horizontal="left" vertical="center" wrapText="1"/>
    </xf>
    <xf numFmtId="0" fontId="1" fillId="0" borderId="36" xfId="5" applyFont="1" applyBorder="1" applyAlignment="1">
      <alignment horizontal="center" vertical="center"/>
    </xf>
    <xf numFmtId="0" fontId="1" fillId="0" borderId="33" xfId="5" applyFont="1" applyBorder="1" applyAlignment="1">
      <alignment horizontal="center" vertical="center"/>
    </xf>
    <xf numFmtId="12" fontId="29" fillId="2" borderId="37" xfId="5" applyNumberFormat="1" applyFont="1" applyFill="1" applyBorder="1" applyAlignment="1">
      <alignment horizontal="left"/>
    </xf>
    <xf numFmtId="0" fontId="29" fillId="2" borderId="0" xfId="5" applyFont="1" applyFill="1" applyAlignment="1">
      <alignment horizontal="left"/>
    </xf>
    <xf numFmtId="0" fontId="8" fillId="9" borderId="29" xfId="5" applyFont="1" applyFill="1" applyBorder="1" applyAlignment="1">
      <alignment horizontal="center" vertical="center"/>
    </xf>
    <xf numFmtId="0" fontId="8" fillId="9" borderId="30" xfId="5" applyFont="1" applyFill="1" applyBorder="1" applyAlignment="1">
      <alignment horizontal="center" vertical="center"/>
    </xf>
    <xf numFmtId="0" fontId="8" fillId="9" borderId="21" xfId="5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" fillId="3" borderId="1" xfId="5" applyFont="1" applyFill="1" applyBorder="1" applyProtection="1">
      <protection hidden="1"/>
    </xf>
    <xf numFmtId="0" fontId="1" fillId="2" borderId="0" xfId="6" applyFont="1" applyFill="1" applyAlignment="1">
      <alignment horizontal="center" vertical="center"/>
    </xf>
    <xf numFmtId="0" fontId="11" fillId="6" borderId="29" xfId="5" applyFont="1" applyFill="1" applyBorder="1" applyAlignment="1">
      <alignment horizontal="center" vertical="center"/>
    </xf>
    <xf numFmtId="0" fontId="11" fillId="6" borderId="30" xfId="5" applyFont="1" applyFill="1" applyBorder="1" applyAlignment="1">
      <alignment horizontal="center" vertical="center"/>
    </xf>
    <xf numFmtId="0" fontId="11" fillId="6" borderId="21" xfId="5" applyFont="1" applyFill="1" applyBorder="1" applyAlignment="1">
      <alignment horizontal="center" vertical="center"/>
    </xf>
    <xf numFmtId="0" fontId="1" fillId="0" borderId="31" xfId="5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26" xfId="6" applyFont="1" applyBorder="1" applyAlignment="1">
      <alignment horizontal="center"/>
    </xf>
    <xf numFmtId="0" fontId="1" fillId="0" borderId="32" xfId="6" applyFont="1" applyBorder="1" applyAlignment="1">
      <alignment horizontal="center"/>
    </xf>
    <xf numFmtId="166" fontId="1" fillId="8" borderId="32" xfId="6" applyNumberFormat="1" applyFont="1" applyFill="1" applyBorder="1" applyAlignment="1" applyProtection="1">
      <alignment horizontal="center"/>
      <protection locked="0"/>
    </xf>
    <xf numFmtId="166" fontId="1" fillId="8" borderId="22" xfId="6" applyNumberFormat="1" applyFont="1" applyFill="1" applyBorder="1" applyAlignment="1" applyProtection="1">
      <alignment horizontal="center"/>
      <protection locked="0"/>
    </xf>
    <xf numFmtId="0" fontId="12" fillId="6" borderId="23" xfId="5" applyFont="1" applyFill="1" applyBorder="1" applyAlignment="1">
      <alignment horizontal="center" vertical="center"/>
    </xf>
    <xf numFmtId="0" fontId="12" fillId="6" borderId="28" xfId="5" applyFont="1" applyFill="1" applyBorder="1" applyAlignment="1">
      <alignment horizontal="center" vertical="center"/>
    </xf>
    <xf numFmtId="0" fontId="13" fillId="6" borderId="14" xfId="5" applyFont="1" applyFill="1" applyBorder="1" applyAlignment="1">
      <alignment horizontal="center" vertical="center" wrapText="1"/>
    </xf>
    <xf numFmtId="0" fontId="13" fillId="6" borderId="45" xfId="5" applyFont="1" applyFill="1" applyBorder="1" applyAlignment="1">
      <alignment horizontal="center" vertical="center" wrapText="1"/>
    </xf>
    <xf numFmtId="0" fontId="16" fillId="0" borderId="39" xfId="5" applyFont="1" applyBorder="1" applyAlignment="1">
      <alignment horizontal="left" wrapText="1"/>
    </xf>
    <xf numFmtId="0" fontId="16" fillId="0" borderId="40" xfId="5" applyFont="1" applyBorder="1" applyAlignment="1">
      <alignment horizontal="left" wrapText="1"/>
    </xf>
    <xf numFmtId="0" fontId="16" fillId="0" borderId="41" xfId="5" applyFont="1" applyBorder="1" applyAlignment="1">
      <alignment horizontal="left" wrapText="1"/>
    </xf>
    <xf numFmtId="0" fontId="16" fillId="0" borderId="1" xfId="5" applyFont="1" applyBorder="1" applyAlignment="1">
      <alignment horizontal="left" wrapText="1"/>
    </xf>
    <xf numFmtId="0" fontId="11" fillId="6" borderId="8" xfId="5" applyFont="1" applyFill="1" applyBorder="1" applyAlignment="1">
      <alignment horizontal="center" vertical="center"/>
    </xf>
    <xf numFmtId="0" fontId="11" fillId="6" borderId="9" xfId="5" applyFont="1" applyFill="1" applyBorder="1" applyAlignment="1">
      <alignment horizontal="center" vertical="center"/>
    </xf>
    <xf numFmtId="0" fontId="11" fillId="6" borderId="4" xfId="5" applyFont="1" applyFill="1" applyBorder="1" applyAlignment="1">
      <alignment horizontal="center" vertical="center"/>
    </xf>
    <xf numFmtId="0" fontId="22" fillId="0" borderId="44" xfId="5" applyFont="1" applyBorder="1" applyAlignment="1">
      <alignment horizontal="left" wrapText="1"/>
    </xf>
    <xf numFmtId="0" fontId="22" fillId="0" borderId="35" xfId="5" applyFont="1" applyBorder="1" applyAlignment="1">
      <alignment horizontal="left" wrapText="1"/>
    </xf>
    <xf numFmtId="0" fontId="22" fillId="0" borderId="25" xfId="5" applyFont="1" applyBorder="1" applyAlignment="1">
      <alignment horizontal="left" wrapText="1"/>
    </xf>
    <xf numFmtId="0" fontId="13" fillId="6" borderId="14" xfId="5" applyFont="1" applyFill="1" applyBorder="1" applyAlignment="1">
      <alignment horizontal="center" vertical="center"/>
    </xf>
    <xf numFmtId="0" fontId="13" fillId="6" borderId="45" xfId="5" applyFont="1" applyFill="1" applyBorder="1" applyAlignment="1">
      <alignment horizontal="center" vertical="center"/>
    </xf>
    <xf numFmtId="0" fontId="13" fillId="6" borderId="17" xfId="5" applyFont="1" applyFill="1" applyBorder="1" applyAlignment="1">
      <alignment horizontal="center" wrapText="1"/>
    </xf>
    <xf numFmtId="0" fontId="13" fillId="6" borderId="47" xfId="5" applyFont="1" applyFill="1" applyBorder="1" applyAlignment="1">
      <alignment horizontal="center" wrapText="1"/>
    </xf>
    <xf numFmtId="0" fontId="14" fillId="6" borderId="36" xfId="6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" fillId="0" borderId="16" xfId="5" applyFont="1" applyBorder="1" applyAlignment="1">
      <alignment horizontal="left" vertical="center" wrapText="1"/>
    </xf>
    <xf numFmtId="0" fontId="1" fillId="0" borderId="18" xfId="5" applyFont="1" applyBorder="1" applyAlignment="1">
      <alignment horizontal="left" vertical="center" wrapText="1"/>
    </xf>
    <xf numFmtId="0" fontId="1" fillId="0" borderId="7" xfId="5" applyFont="1" applyBorder="1" applyAlignment="1">
      <alignment horizontal="left" vertical="center" wrapText="1"/>
    </xf>
    <xf numFmtId="0" fontId="1" fillId="3" borderId="31" xfId="5" applyFont="1" applyFill="1" applyBorder="1" applyAlignment="1">
      <alignment horizontal="left" wrapText="1"/>
    </xf>
    <xf numFmtId="0" fontId="1" fillId="3" borderId="1" xfId="5" applyFont="1" applyFill="1" applyBorder="1" applyAlignment="1">
      <alignment horizontal="left" wrapText="1"/>
    </xf>
    <xf numFmtId="0" fontId="1" fillId="3" borderId="24" xfId="5" applyFont="1" applyFill="1" applyBorder="1" applyAlignment="1">
      <alignment horizontal="left" wrapText="1"/>
    </xf>
    <xf numFmtId="0" fontId="1" fillId="3" borderId="26" xfId="5" applyFont="1" applyFill="1" applyBorder="1" applyAlignment="1">
      <alignment horizontal="left" wrapText="1"/>
    </xf>
    <xf numFmtId="0" fontId="1" fillId="3" borderId="32" xfId="5" applyFont="1" applyFill="1" applyBorder="1" applyAlignment="1">
      <alignment horizontal="left" wrapText="1"/>
    </xf>
    <xf numFmtId="0" fontId="1" fillId="3" borderId="22" xfId="5" applyFont="1" applyFill="1" applyBorder="1" applyAlignment="1">
      <alignment horizontal="left" wrapText="1"/>
    </xf>
    <xf numFmtId="0" fontId="11" fillId="6" borderId="29" xfId="6" applyFont="1" applyFill="1" applyBorder="1" applyAlignment="1">
      <alignment horizontal="center"/>
    </xf>
    <xf numFmtId="0" fontId="11" fillId="6" borderId="30" xfId="6" applyFont="1" applyFill="1" applyBorder="1" applyAlignment="1">
      <alignment horizontal="center"/>
    </xf>
    <xf numFmtId="0" fontId="11" fillId="6" borderId="21" xfId="6" applyFont="1" applyFill="1" applyBorder="1" applyAlignment="1">
      <alignment horizontal="center"/>
    </xf>
    <xf numFmtId="0" fontId="1" fillId="3" borderId="44" xfId="5" applyFont="1" applyFill="1" applyBorder="1" applyAlignment="1">
      <alignment horizontal="center"/>
    </xf>
    <xf numFmtId="0" fontId="1" fillId="3" borderId="25" xfId="5" applyFont="1" applyFill="1" applyBorder="1" applyAlignment="1">
      <alignment horizontal="center"/>
    </xf>
    <xf numFmtId="0" fontId="11" fillId="6" borderId="23" xfId="5" applyFont="1" applyFill="1" applyBorder="1" applyAlignment="1">
      <alignment horizontal="center" vertical="center"/>
    </xf>
    <xf numFmtId="0" fontId="11" fillId="6" borderId="43" xfId="5" applyFont="1" applyFill="1" applyBorder="1" applyAlignment="1">
      <alignment horizontal="center" vertical="center"/>
    </xf>
    <xf numFmtId="0" fontId="8" fillId="6" borderId="29" xfId="5" applyFont="1" applyFill="1" applyBorder="1" applyAlignment="1">
      <alignment horizontal="center" vertical="center"/>
    </xf>
    <xf numFmtId="0" fontId="8" fillId="6" borderId="30" xfId="5" applyFont="1" applyFill="1" applyBorder="1" applyAlignment="1">
      <alignment horizontal="center" vertical="center"/>
    </xf>
    <xf numFmtId="0" fontId="8" fillId="6" borderId="21" xfId="5" applyFont="1" applyFill="1" applyBorder="1" applyAlignment="1">
      <alignment horizontal="center" vertical="center"/>
    </xf>
    <xf numFmtId="0" fontId="16" fillId="0" borderId="42" xfId="5" applyFont="1" applyBorder="1" applyAlignment="1">
      <alignment horizontal="left" wrapText="1"/>
    </xf>
    <xf numFmtId="0" fontId="16" fillId="0" borderId="20" xfId="5" applyFont="1" applyBorder="1" applyAlignment="1">
      <alignment horizontal="left" wrapText="1"/>
    </xf>
    <xf numFmtId="0" fontId="16" fillId="0" borderId="5" xfId="5" applyFont="1" applyBorder="1" applyAlignment="1">
      <alignment horizontal="left" wrapText="1"/>
    </xf>
    <xf numFmtId="0" fontId="16" fillId="8" borderId="1" xfId="5" applyFont="1" applyFill="1" applyBorder="1" applyAlignment="1">
      <alignment horizontal="left" wrapText="1"/>
    </xf>
    <xf numFmtId="0" fontId="11" fillId="5" borderId="11" xfId="6" applyFont="1" applyFill="1" applyBorder="1" applyAlignment="1">
      <alignment horizontal="center" vertical="center" wrapText="1"/>
    </xf>
    <xf numFmtId="0" fontId="11" fillId="5" borderId="48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1" fillId="5" borderId="9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29" xfId="6" applyFont="1" applyFill="1" applyBorder="1" applyAlignment="1">
      <alignment horizontal="center" vertical="center" wrapText="1"/>
    </xf>
    <xf numFmtId="0" fontId="11" fillId="5" borderId="23" xfId="6" applyFont="1" applyFill="1" applyBorder="1" applyAlignment="1">
      <alignment horizontal="center" vertical="center" wrapText="1"/>
    </xf>
    <xf numFmtId="0" fontId="11" fillId="5" borderId="30" xfId="6" applyFont="1" applyFill="1" applyBorder="1" applyAlignment="1">
      <alignment horizontal="center" vertical="center" wrapText="1"/>
    </xf>
    <xf numFmtId="0" fontId="11" fillId="5" borderId="14" xfId="6" applyFont="1" applyFill="1" applyBorder="1" applyAlignment="1">
      <alignment horizontal="center" vertical="center" wrapText="1"/>
    </xf>
    <xf numFmtId="0" fontId="11" fillId="5" borderId="21" xfId="6" applyFont="1" applyFill="1" applyBorder="1" applyAlignment="1">
      <alignment horizontal="center" vertical="center" wrapText="1"/>
    </xf>
    <xf numFmtId="0" fontId="11" fillId="5" borderId="36" xfId="6" applyFont="1" applyFill="1" applyBorder="1" applyAlignment="1">
      <alignment horizontal="center" vertical="center" wrapText="1"/>
    </xf>
    <xf numFmtId="0" fontId="1" fillId="0" borderId="49" xfId="0" applyFont="1" applyBorder="1" applyAlignment="1">
      <alignment horizontal="center"/>
    </xf>
    <xf numFmtId="0" fontId="1" fillId="0" borderId="51" xfId="0" applyFont="1" applyBorder="1" applyAlignment="1">
      <alignment horizontal="center"/>
    </xf>
  </cellXfs>
  <cellStyles count="12">
    <cellStyle name="Bad" xfId="10" builtinId="27"/>
    <cellStyle name="Comma" xfId="3" builtinId="3"/>
    <cellStyle name="Comma 2" xfId="2" xr:uid="{00000000-0005-0000-0000-000001000000}"/>
    <cellStyle name="Comma 2 2" xfId="9" xr:uid="{EFE4CE6C-EF53-4F4B-B827-E10C1543AA16}"/>
    <cellStyle name="Hyperlink" xfId="11" builtinId="8"/>
    <cellStyle name="Normal" xfId="0" builtinId="0"/>
    <cellStyle name="Normal 2" xfId="1" xr:uid="{00000000-0005-0000-0000-000004000000}"/>
    <cellStyle name="Normal 2 2" xfId="8" xr:uid="{6147322A-34D0-4EB6-ABBC-04D45B3C6958}"/>
    <cellStyle name="Normal 3" xfId="4" xr:uid="{00000000-0005-0000-0000-000005000000}"/>
    <cellStyle name="Normal 4" xfId="5" xr:uid="{00000000-0005-0000-0000-000006000000}"/>
    <cellStyle name="Normal 5" xfId="6" xr:uid="{00000000-0005-0000-0000-000007000000}"/>
    <cellStyle name="Normal 6" xfId="7" xr:uid="{C6C8C407-A7E1-4CF5-ADA2-4D2C54B123D6}"/>
  </cellStyles>
  <dxfs count="3">
    <dxf>
      <font>
        <color rgb="FF9C5700"/>
      </font>
      <fill>
        <patternFill>
          <bgColor rgb="FFFFEB9C"/>
        </patternFill>
      </fill>
    </dxf>
    <dxf>
      <font>
        <b/>
        <i val="0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00FFCC"/>
      <color rgb="FFFFCCCC"/>
      <color rgb="FFCCFFFF"/>
      <color rgb="FFFFFFCC"/>
      <color rgb="FF99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West, Duane@DGS" id="{EFA219CE-E05C-40DE-81F1-84D6608CC1B2}" userId="S::Duane.West@dgs.ca.gov::408d9900-6fdd-4819-8b96-264138be288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R31" dT="2021-07-23T23:03:56.97" personId="{EFA219CE-E05C-40DE-81F1-84D6608CC1B2}" id="{71DCF794-9D45-4045-BF71-194189A51A46}">
    <text>This is the total number of assets needing additional verification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amsSupport@dgs.ca.gov" TargetMode="External"/><Relationship Id="rId1" Type="http://schemas.openxmlformats.org/officeDocument/2006/relationships/hyperlink" Target="mailto:FleetReports@dg.ca.gov.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E7DE7-A6DD-46BB-8CA4-84C2E35B28F2}">
  <sheetPr codeName="Sheet1">
    <tabColor rgb="FFFFFF00"/>
  </sheetPr>
  <dimension ref="B1:RDA14"/>
  <sheetViews>
    <sheetView workbookViewId="0">
      <selection activeCell="F15" sqref="F15"/>
    </sheetView>
  </sheetViews>
  <sheetFormatPr defaultColWidth="8.77734375" defaultRowHeight="16.5" x14ac:dyDescent="0.3"/>
  <cols>
    <col min="1" max="1" width="1.109375" style="35" customWidth="1"/>
    <col min="2" max="2" width="6" style="35" customWidth="1"/>
    <col min="3" max="3" width="39.21875" style="35" customWidth="1"/>
    <col min="4" max="4" width="3.77734375" style="35" customWidth="1"/>
    <col min="5" max="5" width="5.6640625" style="35" customWidth="1"/>
    <col min="6" max="6" width="5.21875" style="35" customWidth="1"/>
    <col min="7" max="7" width="18.77734375" style="35" customWidth="1"/>
    <col min="8" max="16384" width="8.77734375" style="35"/>
  </cols>
  <sheetData>
    <row r="1" spans="2:8 12273:12273" s="33" customFormat="1" ht="7.5" customHeight="1" x14ac:dyDescent="0.3">
      <c r="B1" s="91"/>
      <c r="C1" s="91"/>
      <c r="D1" s="91"/>
      <c r="E1" s="91"/>
      <c r="F1" s="91"/>
      <c r="G1" s="91"/>
      <c r="H1" s="91"/>
      <c r="RDA1" s="91"/>
    </row>
    <row r="2" spans="2:8 12273:12273" s="33" customFormat="1" ht="17.25" thickBot="1" x14ac:dyDescent="0.35">
      <c r="B2" s="153" t="s">
        <v>0</v>
      </c>
      <c r="C2" s="153"/>
      <c r="D2" s="153"/>
      <c r="E2" s="153"/>
      <c r="F2" s="153"/>
      <c r="G2" s="153"/>
      <c r="H2" s="91"/>
      <c r="RDA2" s="91" t="s">
        <v>1</v>
      </c>
    </row>
    <row r="3" spans="2:8 12273:12273" s="33" customFormat="1" x14ac:dyDescent="0.3">
      <c r="B3" s="91">
        <v>1</v>
      </c>
      <c r="C3" s="91" t="s">
        <v>2</v>
      </c>
      <c r="D3" s="91"/>
      <c r="E3" s="91"/>
      <c r="F3" s="91"/>
      <c r="G3" s="91"/>
      <c r="H3" s="91"/>
      <c r="RDA3" s="91"/>
    </row>
    <row r="4" spans="2:8 12273:12273" s="33" customFormat="1" x14ac:dyDescent="0.3">
      <c r="B4" s="91">
        <v>2</v>
      </c>
      <c r="C4" s="91" t="s">
        <v>3</v>
      </c>
      <c r="D4" s="91"/>
      <c r="E4" s="91"/>
      <c r="F4" s="91"/>
      <c r="G4" s="91"/>
      <c r="H4" s="91"/>
      <c r="RDA4" s="91"/>
    </row>
    <row r="5" spans="2:8 12273:12273" s="33" customFormat="1" x14ac:dyDescent="0.3">
      <c r="B5" s="91">
        <v>3</v>
      </c>
      <c r="C5" s="91" t="s">
        <v>4</v>
      </c>
      <c r="D5" s="91"/>
      <c r="E5" s="91"/>
      <c r="F5" s="91"/>
      <c r="G5" s="91"/>
      <c r="H5" s="91"/>
      <c r="RDA5" s="91"/>
    </row>
    <row r="6" spans="2:8 12273:12273" s="33" customFormat="1" x14ac:dyDescent="0.3">
      <c r="B6" s="91">
        <v>4</v>
      </c>
      <c r="C6" s="91" t="s">
        <v>5</v>
      </c>
      <c r="D6"/>
      <c r="E6" s="92"/>
      <c r="F6" s="91"/>
      <c r="G6" s="91"/>
      <c r="H6" s="91"/>
      <c r="RDA6" s="91"/>
    </row>
    <row r="7" spans="2:8 12273:12273" s="33" customFormat="1" x14ac:dyDescent="0.3">
      <c r="B7" s="91">
        <v>5</v>
      </c>
      <c r="C7" s="91" t="s">
        <v>6</v>
      </c>
      <c r="D7" s="91"/>
      <c r="E7" s="91"/>
      <c r="F7" s="91"/>
      <c r="G7" s="91"/>
      <c r="H7" s="91"/>
      <c r="RDA7" s="91"/>
    </row>
    <row r="8" spans="2:8 12273:12273" s="33" customFormat="1" x14ac:dyDescent="0.3">
      <c r="B8" s="91">
        <v>6</v>
      </c>
      <c r="C8" s="91" t="s">
        <v>7</v>
      </c>
      <c r="D8" s="91"/>
      <c r="E8" s="91"/>
      <c r="F8" s="91"/>
      <c r="G8" s="34" t="s">
        <v>8</v>
      </c>
      <c r="H8" s="91" t="s">
        <v>9</v>
      </c>
      <c r="RDA8" s="91"/>
    </row>
    <row r="9" spans="2:8 12273:12273" s="33" customFormat="1" x14ac:dyDescent="0.3">
      <c r="B9" s="91">
        <v>7</v>
      </c>
      <c r="C9" s="91" t="s">
        <v>10</v>
      </c>
      <c r="D9" s="91"/>
      <c r="E9" s="91"/>
      <c r="F9" s="91"/>
      <c r="G9" s="91"/>
      <c r="H9" s="91"/>
      <c r="RDA9" s="91"/>
    </row>
    <row r="10" spans="2:8 12273:12273" s="33" customFormat="1" x14ac:dyDescent="0.3">
      <c r="B10" s="91">
        <v>8</v>
      </c>
      <c r="C10" s="91" t="s">
        <v>11</v>
      </c>
      <c r="D10" s="91"/>
      <c r="E10" s="91"/>
      <c r="F10" s="91"/>
      <c r="G10" s="91"/>
      <c r="H10" s="91"/>
      <c r="RDA10" s="91"/>
    </row>
    <row r="11" spans="2:8 12273:12273" s="33" customFormat="1" x14ac:dyDescent="0.3">
      <c r="B11" s="91">
        <v>9</v>
      </c>
      <c r="C11" s="91" t="s">
        <v>12</v>
      </c>
      <c r="D11" s="91"/>
      <c r="E11" s="91"/>
      <c r="F11" s="91"/>
      <c r="G11" s="91"/>
      <c r="H11" s="91"/>
      <c r="RDA11" s="91"/>
    </row>
    <row r="12" spans="2:8 12273:12273" s="33" customFormat="1" x14ac:dyDescent="0.3">
      <c r="B12" s="91">
        <v>10</v>
      </c>
      <c r="C12" s="91" t="s">
        <v>13</v>
      </c>
      <c r="D12" s="31" t="s">
        <v>14</v>
      </c>
      <c r="E12" s="91"/>
      <c r="F12" s="91"/>
      <c r="G12" s="91"/>
      <c r="H12" s="91"/>
      <c r="RDA12" s="91"/>
    </row>
    <row r="13" spans="2:8 12273:12273" s="33" customFormat="1" x14ac:dyDescent="0.3">
      <c r="B13" s="91"/>
      <c r="C13" s="91"/>
      <c r="D13" s="91"/>
      <c r="E13" s="91"/>
      <c r="F13" s="91"/>
      <c r="G13" s="91"/>
      <c r="H13" s="91"/>
      <c r="RDA13" s="91"/>
    </row>
    <row r="14" spans="2:8 12273:12273" s="33" customFormat="1" x14ac:dyDescent="0.3">
      <c r="B14" s="91"/>
      <c r="C14" s="91"/>
      <c r="D14" s="91"/>
      <c r="E14" s="91"/>
      <c r="F14" s="91"/>
      <c r="G14" s="91"/>
      <c r="H14" s="91"/>
      <c r="RDA14" s="91"/>
    </row>
  </sheetData>
  <sheetProtection algorithmName="SHA-512" hashValue="hhzcG5DJj9pFLa2SFRjXJaPrAjxJTymEk+K54Y61CKDnuYDaLMlXQorRgjujZMxRYO8sn7T3np3LwJY1aPZKcA==" saltValue="ntuqxLXgDHKVdkQ4vMKQWA==" spinCount="100000" sheet="1" objects="1" scenarios="1"/>
  <mergeCells count="1">
    <mergeCell ref="B2:G2"/>
  </mergeCells>
  <hyperlinks>
    <hyperlink ref="D12" r:id="rId1" xr:uid="{6C9F4B81-F1AD-42D9-BCFA-46E282FC822C}"/>
    <hyperlink ref="G8" r:id="rId2" xr:uid="{C4CE2727-6690-4FD1-A636-0CA2C3EDAFA0}"/>
  </hyperlinks>
  <pageMargins left="0.7" right="0.7" top="0.75" bottom="0.75" header="0.3" footer="0.3"/>
  <pageSetup orientation="portrait" horizont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4" tint="0.59999389629810485"/>
  </sheetPr>
  <dimension ref="A2:N109"/>
  <sheetViews>
    <sheetView tabSelected="1" zoomScale="85" zoomScaleNormal="85" workbookViewId="0">
      <selection activeCell="F84" sqref="F84"/>
    </sheetView>
  </sheetViews>
  <sheetFormatPr defaultColWidth="8.77734375" defaultRowHeight="16.5" x14ac:dyDescent="0.3"/>
  <cols>
    <col min="1" max="1" width="2.77734375" style="10" customWidth="1"/>
    <col min="2" max="2" width="4.88671875" style="11" customWidth="1"/>
    <col min="3" max="3" width="11.5546875" style="10" customWidth="1"/>
    <col min="4" max="4" width="10.6640625" style="10" customWidth="1"/>
    <col min="5" max="5" width="19.77734375" style="10" bestFit="1" customWidth="1"/>
    <col min="6" max="6" width="13.33203125" style="10" customWidth="1"/>
    <col min="7" max="7" width="15.21875" style="10" bestFit="1" customWidth="1"/>
    <col min="8" max="8" width="13.77734375" style="10" customWidth="1"/>
    <col min="9" max="9" width="26" style="10" bestFit="1" customWidth="1"/>
    <col min="10" max="10" width="12.21875" style="11" customWidth="1"/>
    <col min="11" max="12" width="14.44140625" style="10" customWidth="1"/>
    <col min="13" max="13" width="12.21875" style="10" customWidth="1"/>
    <col min="14" max="14" width="21.77734375" style="10" customWidth="1"/>
    <col min="15" max="16384" width="8.77734375" style="1"/>
  </cols>
  <sheetData>
    <row r="2" spans="1:14" ht="17.45" customHeight="1" x14ac:dyDescent="0.3">
      <c r="A2" s="93"/>
      <c r="B2" s="57" t="s">
        <v>15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x14ac:dyDescent="0.3">
      <c r="A3" s="93"/>
      <c r="B3" s="58" t="s">
        <v>16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ht="7.5" customHeight="1" thickBot="1" x14ac:dyDescent="0.35">
      <c r="A4" s="93"/>
      <c r="B4" s="94"/>
      <c r="C4" s="93"/>
      <c r="D4" s="93"/>
      <c r="E4" s="93"/>
      <c r="F4" s="93"/>
      <c r="G4" s="93"/>
      <c r="H4" s="93"/>
      <c r="I4" s="93"/>
      <c r="J4" s="94"/>
      <c r="K4" s="93"/>
      <c r="L4" s="93"/>
      <c r="M4" s="93"/>
      <c r="N4" s="93"/>
    </row>
    <row r="5" spans="1:14" ht="36" customHeight="1" x14ac:dyDescent="0.3">
      <c r="A5" s="93"/>
      <c r="B5" s="59" t="s">
        <v>17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7"/>
      <c r="N5" s="47"/>
    </row>
    <row r="6" spans="1:14" ht="21" customHeight="1" thickBot="1" x14ac:dyDescent="0.35">
      <c r="A6" s="93"/>
      <c r="B6" s="60" t="s">
        <v>18</v>
      </c>
      <c r="C6" s="41"/>
      <c r="D6" s="41"/>
      <c r="E6" s="41"/>
      <c r="F6" s="41"/>
      <c r="G6" s="41"/>
      <c r="H6" s="41"/>
      <c r="I6" s="41"/>
      <c r="J6" s="41"/>
      <c r="K6" s="41"/>
      <c r="L6" s="41"/>
      <c r="M6" s="42"/>
      <c r="N6" s="42"/>
    </row>
    <row r="7" spans="1:14" ht="21" customHeight="1" thickBot="1" x14ac:dyDescent="0.35">
      <c r="A7" s="93"/>
      <c r="B7" s="61"/>
      <c r="C7" s="45"/>
      <c r="D7" s="45"/>
      <c r="E7" s="46"/>
      <c r="F7" s="46"/>
      <c r="G7" s="45"/>
      <c r="H7" s="45"/>
      <c r="I7" s="45"/>
      <c r="J7" s="44"/>
      <c r="K7" s="70" t="s">
        <v>19</v>
      </c>
      <c r="L7" s="71"/>
      <c r="M7" s="40"/>
      <c r="N7" s="66"/>
    </row>
    <row r="8" spans="1:14" s="2" customFormat="1" ht="65.25" customHeight="1" thickBot="1" x14ac:dyDescent="0.3">
      <c r="A8" s="62"/>
      <c r="B8" s="63" t="s">
        <v>20</v>
      </c>
      <c r="C8" s="51" t="s">
        <v>21</v>
      </c>
      <c r="D8" s="51" t="s">
        <v>22</v>
      </c>
      <c r="E8" s="52" t="s">
        <v>23</v>
      </c>
      <c r="F8" s="52" t="s">
        <v>24</v>
      </c>
      <c r="G8" s="51" t="s">
        <v>25</v>
      </c>
      <c r="H8" s="51" t="s">
        <v>26</v>
      </c>
      <c r="I8" s="51" t="s">
        <v>27</v>
      </c>
      <c r="J8" s="53" t="s">
        <v>28</v>
      </c>
      <c r="K8" s="72" t="s">
        <v>29</v>
      </c>
      <c r="L8" s="73" t="s">
        <v>30</v>
      </c>
      <c r="M8" s="48" t="s">
        <v>31</v>
      </c>
      <c r="N8" s="67" t="s">
        <v>32</v>
      </c>
    </row>
    <row r="9" spans="1:14" ht="18" customHeight="1" x14ac:dyDescent="0.3">
      <c r="A9" s="93"/>
      <c r="B9" s="64">
        <v>1</v>
      </c>
      <c r="C9" s="74"/>
      <c r="D9" s="74"/>
      <c r="E9" s="75"/>
      <c r="F9" s="75"/>
      <c r="G9" s="76"/>
      <c r="H9" s="76"/>
      <c r="I9" s="77"/>
      <c r="J9" s="78"/>
      <c r="K9" s="79"/>
      <c r="L9" s="80"/>
      <c r="M9" s="81"/>
      <c r="N9" s="68" t="str" cm="1">
        <f t="array" ref="N9">IF(COUNTBLANK(C9:F9)&gt;=3,"",IF(AND(G9&lt;&gt;{"Pickup","Sedan","SUV","Truck","Van-Cargo","Van-Minivan","Van-Passenger"}),"Vehicle Type Category invalid",IF(AND(H9&lt;&gt;{"Light Duty","Medium Duty","Heavy Duty"}),"Weight Class invalid",IF(AND(I9&lt;&gt;{"Battery Electric (BEV)","Fuel Cell (FCV)","Plug-in Hybrid (PHEV)","Hybrid-Electric (HYBRID)","Internal Combustion (ICE)"}),"Vehicle Category Emissions invalid",IF(COUNTBLANK(J9:L9)&gt;=1,"Usage Missing",IF(ISBLANK(M9), "PSSP invalid","Valid"))))))</f>
        <v/>
      </c>
    </row>
    <row r="10" spans="1:14" ht="18" customHeight="1" x14ac:dyDescent="0.3">
      <c r="A10" s="93"/>
      <c r="B10" s="65">
        <v>2</v>
      </c>
      <c r="C10" s="82"/>
      <c r="D10" s="82"/>
      <c r="E10" s="83"/>
      <c r="F10" s="83"/>
      <c r="G10" s="76"/>
      <c r="H10" s="76"/>
      <c r="I10" s="77"/>
      <c r="J10" s="78"/>
      <c r="K10" s="84"/>
      <c r="L10" s="80"/>
      <c r="M10" s="81"/>
      <c r="N10" s="69" t="str" cm="1">
        <f t="array" ref="N10">IF(COUNTBLANK(C10:F10)&gt;=3,"",IF(AND(G10&lt;&gt;{"Pickup","Sedan","SUV","Truck","Van-Cargo","Van-Minivan","Van-Passenger"}),"Vehicle Type Category invalid",IF(AND(H10&lt;&gt;{"Light Duty","Medium Duty","Heavy Duty"}),"Weight Class invalid",IF(AND(I10&lt;&gt;{"Battery Electric (BEV)","Fuel Cell (FCV)","Plug-in Hybrid (PHEV)","Hybrid-Electric (HYBRID)","Internal Combustion (ICE)"}),"Vehicle Category Emissions invalid",IF(COUNTBLANK(J10:L10)&gt;=1,"Usage Missing",IF(ISBLANK(M10), "PSSP invalid","Valid"))))))</f>
        <v/>
      </c>
    </row>
    <row r="11" spans="1:14" ht="18" customHeight="1" x14ac:dyDescent="0.3">
      <c r="A11" s="93"/>
      <c r="B11" s="65">
        <v>3</v>
      </c>
      <c r="C11" s="82"/>
      <c r="D11" s="82"/>
      <c r="E11" s="83"/>
      <c r="F11" s="83"/>
      <c r="G11" s="76"/>
      <c r="H11" s="76"/>
      <c r="I11" s="77"/>
      <c r="J11" s="78"/>
      <c r="K11" s="84"/>
      <c r="L11" s="80"/>
      <c r="M11" s="81"/>
      <c r="N11" s="69" t="str" cm="1">
        <f t="array" ref="N11">IF(COUNTBLANK(C11:F11)&gt;=3,"",IF(AND(G11&lt;&gt;{"Pickup","Sedan","SUV","Truck","Van-Cargo","Van-Minivan","Van-Passenger"}),"Vehicle Type Category invalid",IF(AND(H11&lt;&gt;{"Light Duty","Medium Duty","Heavy Duty"}),"Weight Class invalid",IF(AND(I11&lt;&gt;{"Battery Electric (BEV)","Fuel Cell (FCV)","Plug-in Hybrid (PHEV)","Hybrid-Electric (HYBRID)","Internal Combustion (ICE)"}),"Vehicle Category Emissions invalid",IF(COUNTBLANK(J11:L11)&gt;=1,"Usage Missing",IF(ISBLANK(M11), "PSSP invalid","Valid"))))))</f>
        <v/>
      </c>
    </row>
    <row r="12" spans="1:14" ht="18" customHeight="1" x14ac:dyDescent="0.3">
      <c r="A12" s="93"/>
      <c r="B12" s="65">
        <v>4</v>
      </c>
      <c r="C12" s="82"/>
      <c r="D12" s="82"/>
      <c r="E12" s="83"/>
      <c r="F12" s="83"/>
      <c r="G12" s="76"/>
      <c r="H12" s="76"/>
      <c r="I12" s="77"/>
      <c r="J12" s="78"/>
      <c r="K12" s="84"/>
      <c r="L12" s="80"/>
      <c r="M12" s="81"/>
      <c r="N12" s="69" t="str" cm="1">
        <f t="array" ref="N12">IF(COUNTBLANK(C12:F12)&gt;=3,"",IF(AND(G12&lt;&gt;{"Pickup","Sedan","SUV","Truck","Van-Cargo","Van-Minivan","Van-Passenger"}),"Vehicle Type Category invalid",IF(AND(H12&lt;&gt;{"Light Duty","Medium Duty","Heavy Duty"}),"Weight Class invalid",IF(AND(I12&lt;&gt;{"Battery Electric (BEV)","Fuel Cell (FCV)","Plug-in Hybrid (PHEV)","Hybrid-Electric (HYBRID)","Internal Combustion (ICE)"}),"Vehicle Category Emissions invalid",IF(COUNTBLANK(J12:L12)&gt;=1,"Usage Missing",IF(ISBLANK(M12), "PSSP invalid","Valid"))))))</f>
        <v/>
      </c>
    </row>
    <row r="13" spans="1:14" ht="18" customHeight="1" x14ac:dyDescent="0.3">
      <c r="A13" s="93"/>
      <c r="B13" s="65">
        <v>5</v>
      </c>
      <c r="C13" s="82"/>
      <c r="D13" s="82"/>
      <c r="E13" s="83"/>
      <c r="F13" s="83"/>
      <c r="G13" s="76"/>
      <c r="H13" s="76"/>
      <c r="I13" s="77"/>
      <c r="J13" s="78"/>
      <c r="K13" s="84"/>
      <c r="L13" s="80"/>
      <c r="M13" s="81"/>
      <c r="N13" s="69" t="str" cm="1">
        <f t="array" ref="N13">IF(COUNTBLANK(C13:F13)&gt;=3,"",IF(AND(G13&lt;&gt;{"Pickup","Sedan","SUV","Truck","Van-Cargo","Van-Minivan","Van-Passenger"}),"Vehicle Type Category invalid",IF(AND(H13&lt;&gt;{"Light Duty","Medium Duty","Heavy Duty"}),"Weight Class invalid",IF(AND(I13&lt;&gt;{"Battery Electric (BEV)","Fuel Cell (FCV)","Plug-in Hybrid (PHEV)","Hybrid-Electric (HYBRID)","Internal Combustion (ICE)"}),"Vehicle Category Emissions invalid",IF(COUNTBLANK(J13:L13)&gt;=1,"Usage Missing",IF(ISBLANK(M13), "PSSP invalid","Valid"))))))</f>
        <v/>
      </c>
    </row>
    <row r="14" spans="1:14" ht="18" customHeight="1" x14ac:dyDescent="0.3">
      <c r="A14" s="93"/>
      <c r="B14" s="65">
        <v>6</v>
      </c>
      <c r="C14" s="82"/>
      <c r="D14" s="82"/>
      <c r="E14" s="83"/>
      <c r="F14" s="83"/>
      <c r="G14" s="76"/>
      <c r="H14" s="76"/>
      <c r="I14" s="77"/>
      <c r="J14" s="78"/>
      <c r="K14" s="84"/>
      <c r="L14" s="80"/>
      <c r="M14" s="81"/>
      <c r="N14" s="69" t="str" cm="1">
        <f t="array" ref="N14">IF(COUNTBLANK(C14:F14)&gt;=3,"",IF(AND(G14&lt;&gt;{"Pickup","Sedan","SUV","Truck","Van-Cargo","Van-Minivan","Van-Passenger"}),"Vehicle Type Category invalid",IF(AND(H14&lt;&gt;{"Light Duty","Medium Duty","Heavy Duty"}),"Weight Class invalid",IF(AND(I14&lt;&gt;{"Battery Electric (BEV)","Fuel Cell (FCV)","Plug-in Hybrid (PHEV)","Hybrid-Electric (HYBRID)","Internal Combustion (ICE)"}),"Vehicle Category Emissions invalid",IF(COUNTBLANK(J14:L14)&gt;=1,"Usage Missing",IF(ISBLANK(M14), "PSSP invalid","Valid"))))))</f>
        <v/>
      </c>
    </row>
    <row r="15" spans="1:14" ht="18" customHeight="1" x14ac:dyDescent="0.3">
      <c r="A15" s="93"/>
      <c r="B15" s="65">
        <v>7</v>
      </c>
      <c r="C15" s="82"/>
      <c r="D15" s="82"/>
      <c r="E15" s="83"/>
      <c r="F15" s="83"/>
      <c r="G15" s="76"/>
      <c r="H15" s="76"/>
      <c r="I15" s="77"/>
      <c r="J15" s="78"/>
      <c r="K15" s="84"/>
      <c r="L15" s="80"/>
      <c r="M15" s="81"/>
      <c r="N15" s="69" t="str" cm="1">
        <f t="array" ref="N15">IF(COUNTBLANK(C15:F15)&gt;=3,"",IF(AND(G15&lt;&gt;{"Pickup","Sedan","SUV","Truck","Van-Cargo","Van-Minivan","Van-Passenger"}),"Vehicle Type Category invalid",IF(AND(H15&lt;&gt;{"Light Duty","Medium Duty","Heavy Duty"}),"Weight Class invalid",IF(AND(I15&lt;&gt;{"Battery Electric (BEV)","Fuel Cell (FCV)","Plug-in Hybrid (PHEV)","Hybrid-Electric (HYBRID)","Internal Combustion (ICE)"}),"Vehicle Category Emissions invalid",IF(COUNTBLANK(J15:L15)&gt;=1,"Usage Missing",IF(ISBLANK(M15), "PSSP invalid","Valid"))))))</f>
        <v/>
      </c>
    </row>
    <row r="16" spans="1:14" ht="18" customHeight="1" x14ac:dyDescent="0.3">
      <c r="A16" s="93"/>
      <c r="B16" s="65">
        <v>8</v>
      </c>
      <c r="C16" s="82"/>
      <c r="D16" s="82"/>
      <c r="E16" s="83"/>
      <c r="F16" s="83"/>
      <c r="G16" s="76"/>
      <c r="H16" s="76"/>
      <c r="I16" s="77"/>
      <c r="J16" s="78"/>
      <c r="K16" s="84"/>
      <c r="L16" s="80"/>
      <c r="M16" s="81"/>
      <c r="N16" s="69" t="str" cm="1">
        <f t="array" ref="N16">IF(COUNTBLANK(C16:F16)&gt;=3,"",IF(AND(G16&lt;&gt;{"Pickup","Sedan","SUV","Truck","Van-Cargo","Van-Minivan","Van-Passenger"}),"Vehicle Type Category invalid",IF(AND(H16&lt;&gt;{"Light Duty","Medium Duty","Heavy Duty"}),"Weight Class invalid",IF(AND(I16&lt;&gt;{"Battery Electric (BEV)","Fuel Cell (FCV)","Plug-in Hybrid (PHEV)","Hybrid-Electric (HYBRID)","Internal Combustion (ICE)"}),"Vehicle Category Emissions invalid",IF(COUNTBLANK(J16:L16)&gt;=1,"Usage Missing",IF(ISBLANK(M16), "PSSP invalid","Valid"))))))</f>
        <v/>
      </c>
    </row>
    <row r="17" spans="2:14" ht="18" customHeight="1" x14ac:dyDescent="0.3">
      <c r="B17" s="65">
        <v>9</v>
      </c>
      <c r="C17" s="82"/>
      <c r="D17" s="82"/>
      <c r="E17" s="83"/>
      <c r="F17" s="83"/>
      <c r="G17" s="76"/>
      <c r="H17" s="76"/>
      <c r="I17" s="77"/>
      <c r="J17" s="78"/>
      <c r="K17" s="84"/>
      <c r="L17" s="80"/>
      <c r="M17" s="81"/>
      <c r="N17" s="69" t="str" cm="1">
        <f t="array" ref="N17">IF(COUNTBLANK(C17:F17)&gt;=3,"",IF(AND(G17&lt;&gt;{"Pickup","Sedan","SUV","Truck","Van-Cargo","Van-Minivan","Van-Passenger"}),"Vehicle Type Category invalid",IF(AND(H17&lt;&gt;{"Light Duty","Medium Duty","Heavy Duty"}),"Weight Class invalid",IF(AND(I17&lt;&gt;{"Battery Electric (BEV)","Fuel Cell (FCV)","Plug-in Hybrid (PHEV)","Hybrid-Electric (HYBRID)","Internal Combustion (ICE)"}),"Vehicle Category Emissions invalid",IF(COUNTBLANK(J17:L17)&gt;=1,"Usage Missing",IF(ISBLANK(M17), "PSSP invalid","Valid"))))))</f>
        <v/>
      </c>
    </row>
    <row r="18" spans="2:14" ht="18" customHeight="1" x14ac:dyDescent="0.3">
      <c r="B18" s="65">
        <v>10</v>
      </c>
      <c r="C18" s="82"/>
      <c r="D18" s="82"/>
      <c r="E18" s="83"/>
      <c r="F18" s="83"/>
      <c r="G18" s="76"/>
      <c r="H18" s="76"/>
      <c r="I18" s="77"/>
      <c r="J18" s="78"/>
      <c r="K18" s="84"/>
      <c r="L18" s="80"/>
      <c r="M18" s="81"/>
      <c r="N18" s="69" t="str" cm="1">
        <f t="array" ref="N18">IF(COUNTBLANK(C18:F18)&gt;=3,"",IF(AND(G18&lt;&gt;{"Pickup","Sedan","SUV","Truck","Van-Cargo","Van-Minivan","Van-Passenger"}),"Vehicle Type Category invalid",IF(AND(H18&lt;&gt;{"Light Duty","Medium Duty","Heavy Duty"}),"Weight Class invalid",IF(AND(I18&lt;&gt;{"Battery Electric (BEV)","Fuel Cell (FCV)","Plug-in Hybrid (PHEV)","Hybrid-Electric (HYBRID)","Internal Combustion (ICE)"}),"Vehicle Category Emissions invalid",IF(COUNTBLANK(J18:L18)&gt;=1,"Usage Missing",IF(ISBLANK(M18), "PSSP invalid","Valid"))))))</f>
        <v/>
      </c>
    </row>
    <row r="19" spans="2:14" ht="18" customHeight="1" x14ac:dyDescent="0.3">
      <c r="B19" s="65">
        <v>11</v>
      </c>
      <c r="C19" s="82"/>
      <c r="D19" s="82"/>
      <c r="E19" s="83"/>
      <c r="F19" s="83"/>
      <c r="G19" s="76"/>
      <c r="H19" s="76"/>
      <c r="I19" s="77"/>
      <c r="J19" s="78"/>
      <c r="K19" s="84"/>
      <c r="L19" s="80"/>
      <c r="M19" s="81"/>
      <c r="N19" s="69" t="str" cm="1">
        <f t="array" ref="N19">IF(COUNTBLANK(C19:F19)&gt;=3,"",IF(AND(G19&lt;&gt;{"Pickup","Sedan","SUV","Truck","Van-Cargo","Van-Minivan","Van-Passenger"}),"Vehicle Type Category invalid",IF(AND(H19&lt;&gt;{"Light Duty","Medium Duty","Heavy Duty"}),"Weight Class invalid",IF(AND(I19&lt;&gt;{"Battery Electric (BEV)","Fuel Cell (FCV)","Plug-in Hybrid (PHEV)","Hybrid-Electric (HYBRID)","Internal Combustion (ICE)"}),"Vehicle Category Emissions invalid",IF(COUNTBLANK(J19:L19)&gt;=1,"Usage Missing",IF(ISBLANK(M19), "PSSP invalid","Valid"))))))</f>
        <v/>
      </c>
    </row>
    <row r="20" spans="2:14" ht="18" customHeight="1" x14ac:dyDescent="0.3">
      <c r="B20" s="65">
        <v>12</v>
      </c>
      <c r="C20" s="82"/>
      <c r="D20" s="82"/>
      <c r="E20" s="83"/>
      <c r="F20" s="83"/>
      <c r="G20" s="76"/>
      <c r="H20" s="76"/>
      <c r="I20" s="77"/>
      <c r="J20" s="78"/>
      <c r="K20" s="84"/>
      <c r="L20" s="80"/>
      <c r="M20" s="81"/>
      <c r="N20" s="69" t="str" cm="1">
        <f t="array" ref="N20">IF(COUNTBLANK(C20:F20)&gt;=3,"",IF(AND(G20&lt;&gt;{"Pickup","Sedan","SUV","Truck","Van-Cargo","Van-Minivan","Van-Passenger"}),"Vehicle Type Category invalid",IF(AND(H20&lt;&gt;{"Light Duty","Medium Duty","Heavy Duty"}),"Weight Class invalid",IF(AND(I20&lt;&gt;{"Battery Electric (BEV)","Fuel Cell (FCV)","Plug-in Hybrid (PHEV)","Hybrid-Electric (HYBRID)","Internal Combustion (ICE)"}),"Vehicle Category Emissions invalid",IF(COUNTBLANK(J20:L20)&gt;=1,"Usage Missing",IF(ISBLANK(M20), "PSSP invalid","Valid"))))))</f>
        <v/>
      </c>
    </row>
    <row r="21" spans="2:14" ht="18" customHeight="1" x14ac:dyDescent="0.3">
      <c r="B21" s="65">
        <v>13</v>
      </c>
      <c r="C21" s="82"/>
      <c r="D21" s="82"/>
      <c r="E21" s="83"/>
      <c r="F21" s="83"/>
      <c r="G21" s="76"/>
      <c r="H21" s="76"/>
      <c r="I21" s="77"/>
      <c r="J21" s="78"/>
      <c r="K21" s="84"/>
      <c r="L21" s="80"/>
      <c r="M21" s="81"/>
      <c r="N21" s="69" t="str" cm="1">
        <f t="array" ref="N21">IF(COUNTBLANK(C21:F21)&gt;=3,"",IF(AND(G21&lt;&gt;{"Pickup","Sedan","SUV","Truck","Van-Cargo","Van-Minivan","Van-Passenger"}),"Vehicle Type Category invalid",IF(AND(H21&lt;&gt;{"Light Duty","Medium Duty","Heavy Duty"}),"Weight Class invalid",IF(AND(I21&lt;&gt;{"Battery Electric (BEV)","Fuel Cell (FCV)","Plug-in Hybrid (PHEV)","Hybrid-Electric (HYBRID)","Internal Combustion (ICE)"}),"Vehicle Category Emissions invalid",IF(COUNTBLANK(J21:L21)&gt;=1,"Usage Missing",IF(ISBLANK(M21), "PSSP invalid","Valid"))))))</f>
        <v/>
      </c>
    </row>
    <row r="22" spans="2:14" ht="18" customHeight="1" x14ac:dyDescent="0.3">
      <c r="B22" s="65">
        <v>14</v>
      </c>
      <c r="C22" s="82"/>
      <c r="D22" s="82"/>
      <c r="E22" s="83"/>
      <c r="F22" s="83"/>
      <c r="G22" s="76"/>
      <c r="H22" s="76"/>
      <c r="I22" s="77"/>
      <c r="J22" s="78"/>
      <c r="K22" s="84"/>
      <c r="L22" s="80"/>
      <c r="M22" s="81"/>
      <c r="N22" s="69" t="str" cm="1">
        <f t="array" ref="N22">IF(COUNTBLANK(C22:F22)&gt;=3,"",IF(AND(G22&lt;&gt;{"Pickup","Sedan","SUV","Truck","Van-Cargo","Van-Minivan","Van-Passenger"}),"Vehicle Type Category invalid",IF(AND(H22&lt;&gt;{"Light Duty","Medium Duty","Heavy Duty"}),"Weight Class invalid",IF(AND(I22&lt;&gt;{"Battery Electric (BEV)","Fuel Cell (FCV)","Plug-in Hybrid (PHEV)","Hybrid-Electric (HYBRID)","Internal Combustion (ICE)"}),"Vehicle Category Emissions invalid",IF(COUNTBLANK(J22:L22)&gt;=1,"Usage Missing",IF(ISBLANK(M22), "PSSP invalid","Valid"))))))</f>
        <v/>
      </c>
    </row>
    <row r="23" spans="2:14" ht="18" customHeight="1" x14ac:dyDescent="0.3">
      <c r="B23" s="65">
        <v>15</v>
      </c>
      <c r="C23" s="82"/>
      <c r="D23" s="82"/>
      <c r="E23" s="83"/>
      <c r="F23" s="83"/>
      <c r="G23" s="76"/>
      <c r="H23" s="76"/>
      <c r="I23" s="77"/>
      <c r="J23" s="78"/>
      <c r="K23" s="84"/>
      <c r="L23" s="80"/>
      <c r="M23" s="81"/>
      <c r="N23" s="69" t="str" cm="1">
        <f t="array" ref="N23">IF(COUNTBLANK(C23:F23)&gt;=3,"",IF(AND(G23&lt;&gt;{"Pickup","Sedan","SUV","Truck","Van-Cargo","Van-Minivan","Van-Passenger"}),"Vehicle Type Category invalid",IF(AND(H23&lt;&gt;{"Light Duty","Medium Duty","Heavy Duty"}),"Weight Class invalid",IF(AND(I23&lt;&gt;{"Battery Electric (BEV)","Fuel Cell (FCV)","Plug-in Hybrid (PHEV)","Hybrid-Electric (HYBRID)","Internal Combustion (ICE)"}),"Vehicle Category Emissions invalid",IF(COUNTBLANK(J23:L23)&gt;=1,"Usage Missing",IF(ISBLANK(M23), "PSSP invalid","Valid"))))))</f>
        <v/>
      </c>
    </row>
    <row r="24" spans="2:14" ht="18" customHeight="1" x14ac:dyDescent="0.3">
      <c r="B24" s="65">
        <v>16</v>
      </c>
      <c r="C24" s="82"/>
      <c r="D24" s="82"/>
      <c r="E24" s="83"/>
      <c r="F24" s="83"/>
      <c r="G24" s="76"/>
      <c r="H24" s="76"/>
      <c r="I24" s="77"/>
      <c r="J24" s="78"/>
      <c r="K24" s="84"/>
      <c r="L24" s="80"/>
      <c r="M24" s="81"/>
      <c r="N24" s="69" t="str" cm="1">
        <f t="array" ref="N24">IF(COUNTBLANK(C24:F24)&gt;=3,"",IF(AND(G24&lt;&gt;{"Pickup","Sedan","SUV","Truck","Van-Cargo","Van-Minivan","Van-Passenger"}),"Vehicle Type Category invalid",IF(AND(H24&lt;&gt;{"Light Duty","Medium Duty","Heavy Duty"}),"Weight Class invalid",IF(AND(I24&lt;&gt;{"Battery Electric (BEV)","Fuel Cell (FCV)","Plug-in Hybrid (PHEV)","Hybrid-Electric (HYBRID)","Internal Combustion (ICE)"}),"Vehicle Category Emissions invalid",IF(COUNTBLANK(J24:L24)&gt;=1,"Usage Missing",IF(ISBLANK(M24), "PSSP invalid","Valid"))))))</f>
        <v/>
      </c>
    </row>
    <row r="25" spans="2:14" ht="18" customHeight="1" x14ac:dyDescent="0.3">
      <c r="B25" s="65">
        <v>17</v>
      </c>
      <c r="C25" s="82"/>
      <c r="D25" s="82"/>
      <c r="E25" s="83"/>
      <c r="F25" s="83"/>
      <c r="G25" s="76"/>
      <c r="H25" s="76"/>
      <c r="I25" s="77"/>
      <c r="J25" s="78"/>
      <c r="K25" s="84"/>
      <c r="L25" s="80"/>
      <c r="M25" s="81"/>
      <c r="N25" s="69" t="str" cm="1">
        <f t="array" ref="N25">IF(COUNTBLANK(C25:F25)&gt;=3,"",IF(AND(G25&lt;&gt;{"Pickup","Sedan","SUV","Truck","Van-Cargo","Van-Minivan","Van-Passenger"}),"Vehicle Type Category invalid",IF(AND(H25&lt;&gt;{"Light Duty","Medium Duty","Heavy Duty"}),"Weight Class invalid",IF(AND(I25&lt;&gt;{"Battery Electric (BEV)","Fuel Cell (FCV)","Plug-in Hybrid (PHEV)","Hybrid-Electric (HYBRID)","Internal Combustion (ICE)"}),"Vehicle Category Emissions invalid",IF(COUNTBLANK(J25:L25)&gt;=1,"Usage Missing",IF(ISBLANK(M25), "PSSP invalid","Valid"))))))</f>
        <v/>
      </c>
    </row>
    <row r="26" spans="2:14" ht="18" customHeight="1" x14ac:dyDescent="0.3">
      <c r="B26" s="65">
        <v>18</v>
      </c>
      <c r="C26" s="82"/>
      <c r="D26" s="82"/>
      <c r="E26" s="83"/>
      <c r="F26" s="83"/>
      <c r="G26" s="76"/>
      <c r="H26" s="76"/>
      <c r="I26" s="77"/>
      <c r="J26" s="78"/>
      <c r="K26" s="84"/>
      <c r="L26" s="80"/>
      <c r="M26" s="81"/>
      <c r="N26" s="69" t="str" cm="1">
        <f t="array" ref="N26">IF(COUNTBLANK(C26:F26)&gt;=3,"",IF(AND(G26&lt;&gt;{"Pickup","Sedan","SUV","Truck","Van-Cargo","Van-Minivan","Van-Passenger"}),"Vehicle Type Category invalid",IF(AND(H26&lt;&gt;{"Light Duty","Medium Duty","Heavy Duty"}),"Weight Class invalid",IF(AND(I26&lt;&gt;{"Battery Electric (BEV)","Fuel Cell (FCV)","Plug-in Hybrid (PHEV)","Hybrid-Electric (HYBRID)","Internal Combustion (ICE)"}),"Vehicle Category Emissions invalid",IF(COUNTBLANK(J26:L26)&gt;=1,"Usage Missing",IF(ISBLANK(M26), "PSSP invalid","Valid"))))))</f>
        <v/>
      </c>
    </row>
    <row r="27" spans="2:14" ht="18" customHeight="1" x14ac:dyDescent="0.3">
      <c r="B27" s="65">
        <v>19</v>
      </c>
      <c r="C27" s="82"/>
      <c r="D27" s="82"/>
      <c r="E27" s="83"/>
      <c r="F27" s="83"/>
      <c r="G27" s="76"/>
      <c r="H27" s="76"/>
      <c r="I27" s="77"/>
      <c r="J27" s="78"/>
      <c r="K27" s="84"/>
      <c r="L27" s="80"/>
      <c r="M27" s="81"/>
      <c r="N27" s="69" t="str" cm="1">
        <f t="array" ref="N27">IF(COUNTBLANK(C27:F27)&gt;=3,"",IF(AND(G27&lt;&gt;{"Pickup","Sedan","SUV","Truck","Van-Cargo","Van-Minivan","Van-Passenger"}),"Vehicle Type Category invalid",IF(AND(H27&lt;&gt;{"Light Duty","Medium Duty","Heavy Duty"}),"Weight Class invalid",IF(AND(I27&lt;&gt;{"Battery Electric (BEV)","Fuel Cell (FCV)","Plug-in Hybrid (PHEV)","Hybrid-Electric (HYBRID)","Internal Combustion (ICE)"}),"Vehicle Category Emissions invalid",IF(COUNTBLANK(J27:L27)&gt;=1,"Usage Missing",IF(ISBLANK(M27), "PSSP invalid","Valid"))))))</f>
        <v/>
      </c>
    </row>
    <row r="28" spans="2:14" ht="18" customHeight="1" x14ac:dyDescent="0.3">
      <c r="B28" s="65">
        <v>20</v>
      </c>
      <c r="C28" s="82"/>
      <c r="D28" s="82"/>
      <c r="E28" s="83"/>
      <c r="F28" s="83"/>
      <c r="G28" s="76"/>
      <c r="H28" s="76"/>
      <c r="I28" s="77"/>
      <c r="J28" s="78"/>
      <c r="K28" s="84"/>
      <c r="L28" s="80"/>
      <c r="M28" s="81"/>
      <c r="N28" s="69" t="str" cm="1">
        <f t="array" ref="N28">IF(COUNTBLANK(C28:F28)&gt;=3,"",IF(AND(G28&lt;&gt;{"Pickup","Sedan","SUV","Truck","Van-Cargo","Van-Minivan","Van-Passenger"}),"Vehicle Type Category invalid",IF(AND(H28&lt;&gt;{"Light Duty","Medium Duty","Heavy Duty"}),"Weight Class invalid",IF(AND(I28&lt;&gt;{"Battery Electric (BEV)","Fuel Cell (FCV)","Plug-in Hybrid (PHEV)","Hybrid-Electric (HYBRID)","Internal Combustion (ICE)"}),"Vehicle Category Emissions invalid",IF(COUNTBLANK(J28:L28)&gt;=1,"Usage Missing",IF(ISBLANK(M28), "PSSP invalid","Valid"))))))</f>
        <v/>
      </c>
    </row>
    <row r="29" spans="2:14" ht="18" customHeight="1" x14ac:dyDescent="0.3">
      <c r="B29" s="65">
        <v>21</v>
      </c>
      <c r="C29" s="82"/>
      <c r="D29" s="82"/>
      <c r="E29" s="83"/>
      <c r="F29" s="83"/>
      <c r="G29" s="76"/>
      <c r="H29" s="76"/>
      <c r="I29" s="77"/>
      <c r="J29" s="78"/>
      <c r="K29" s="84"/>
      <c r="L29" s="80"/>
      <c r="M29" s="81"/>
      <c r="N29" s="69" t="str" cm="1">
        <f t="array" ref="N29">IF(COUNTBLANK(C29:F29)&gt;=3,"",IF(AND(G29&lt;&gt;{"Pickup","Sedan","SUV","Truck","Van-Cargo","Van-Minivan","Van-Passenger"}),"Vehicle Type Category invalid",IF(AND(H29&lt;&gt;{"Light Duty","Medium Duty","Heavy Duty"}),"Weight Class invalid",IF(AND(I29&lt;&gt;{"Battery Electric (BEV)","Fuel Cell (FCV)","Plug-in Hybrid (PHEV)","Hybrid-Electric (HYBRID)","Internal Combustion (ICE)"}),"Vehicle Category Emissions invalid",IF(COUNTBLANK(J29:L29)&gt;=1,"Usage Missing",IF(ISBLANK(M29), "PSSP invalid","Valid"))))))</f>
        <v/>
      </c>
    </row>
    <row r="30" spans="2:14" ht="18" customHeight="1" x14ac:dyDescent="0.3">
      <c r="B30" s="65">
        <v>22</v>
      </c>
      <c r="C30" s="82"/>
      <c r="D30" s="82"/>
      <c r="E30" s="83"/>
      <c r="F30" s="83"/>
      <c r="G30" s="76"/>
      <c r="H30" s="76"/>
      <c r="I30" s="77"/>
      <c r="J30" s="78"/>
      <c r="K30" s="84"/>
      <c r="L30" s="80"/>
      <c r="M30" s="81"/>
      <c r="N30" s="69" t="str" cm="1">
        <f t="array" ref="N30">IF(COUNTBLANK(C30:F30)&gt;=3,"",IF(AND(G30&lt;&gt;{"Pickup","Sedan","SUV","Truck","Van-Cargo","Van-Minivan","Van-Passenger"}),"Vehicle Type Category invalid",IF(AND(H30&lt;&gt;{"Light Duty","Medium Duty","Heavy Duty"}),"Weight Class invalid",IF(AND(I30&lt;&gt;{"Battery Electric (BEV)","Fuel Cell (FCV)","Plug-in Hybrid (PHEV)","Hybrid-Electric (HYBRID)","Internal Combustion (ICE)"}),"Vehicle Category Emissions invalid",IF(COUNTBLANK(J30:L30)&gt;=1,"Usage Missing",IF(ISBLANK(M30), "PSSP invalid","Valid"))))))</f>
        <v/>
      </c>
    </row>
    <row r="31" spans="2:14" ht="18" customHeight="1" x14ac:dyDescent="0.3">
      <c r="B31" s="65">
        <v>23</v>
      </c>
      <c r="C31" s="82"/>
      <c r="D31" s="82"/>
      <c r="E31" s="83"/>
      <c r="F31" s="83"/>
      <c r="G31" s="76"/>
      <c r="H31" s="76"/>
      <c r="I31" s="77"/>
      <c r="J31" s="78"/>
      <c r="K31" s="84"/>
      <c r="L31" s="80"/>
      <c r="M31" s="81"/>
      <c r="N31" s="69" t="str" cm="1">
        <f t="array" ref="N31">IF(COUNTBLANK(C31:F31)&gt;=3,"",IF(AND(G31&lt;&gt;{"Pickup","Sedan","SUV","Truck","Van-Cargo","Van-Minivan","Van-Passenger"}),"Vehicle Type Category invalid",IF(AND(H31&lt;&gt;{"Light Duty","Medium Duty","Heavy Duty"}),"Weight Class invalid",IF(AND(I31&lt;&gt;{"Battery Electric (BEV)","Fuel Cell (FCV)","Plug-in Hybrid (PHEV)","Hybrid-Electric (HYBRID)","Internal Combustion (ICE)"}),"Vehicle Category Emissions invalid",IF(COUNTBLANK(J31:L31)&gt;=1,"Usage Missing",IF(ISBLANK(M31), "PSSP invalid","Valid"))))))</f>
        <v/>
      </c>
    </row>
    <row r="32" spans="2:14" ht="18" customHeight="1" x14ac:dyDescent="0.3">
      <c r="B32" s="65">
        <v>24</v>
      </c>
      <c r="C32" s="82"/>
      <c r="D32" s="82"/>
      <c r="E32" s="83"/>
      <c r="F32" s="83"/>
      <c r="G32" s="76"/>
      <c r="H32" s="76"/>
      <c r="I32" s="77"/>
      <c r="J32" s="78"/>
      <c r="K32" s="84"/>
      <c r="L32" s="80"/>
      <c r="M32" s="81"/>
      <c r="N32" s="69" t="str" cm="1">
        <f t="array" ref="N32">IF(COUNTBLANK(C32:F32)&gt;=3,"",IF(AND(G32&lt;&gt;{"Pickup","Sedan","SUV","Truck","Van-Cargo","Van-Minivan","Van-Passenger"}),"Vehicle Type Category invalid",IF(AND(H32&lt;&gt;{"Light Duty","Medium Duty","Heavy Duty"}),"Weight Class invalid",IF(AND(I32&lt;&gt;{"Battery Electric (BEV)","Fuel Cell (FCV)","Plug-in Hybrid (PHEV)","Hybrid-Electric (HYBRID)","Internal Combustion (ICE)"}),"Vehicle Category Emissions invalid",IF(COUNTBLANK(J32:L32)&gt;=1,"Usage Missing",IF(ISBLANK(M32), "PSSP invalid","Valid"))))))</f>
        <v/>
      </c>
    </row>
    <row r="33" spans="2:14" ht="18" customHeight="1" x14ac:dyDescent="0.3">
      <c r="B33" s="65">
        <v>25</v>
      </c>
      <c r="C33" s="82"/>
      <c r="D33" s="82"/>
      <c r="E33" s="83"/>
      <c r="F33" s="83"/>
      <c r="G33" s="76"/>
      <c r="H33" s="76"/>
      <c r="I33" s="77"/>
      <c r="J33" s="78"/>
      <c r="K33" s="84"/>
      <c r="L33" s="80"/>
      <c r="M33" s="81"/>
      <c r="N33" s="69" t="str" cm="1">
        <f t="array" ref="N33">IF(COUNTBLANK(C33:F33)&gt;=3,"",IF(AND(G33&lt;&gt;{"Pickup","Sedan","SUV","Truck","Van-Cargo","Van-Minivan","Van-Passenger"}),"Vehicle Type Category invalid",IF(AND(H33&lt;&gt;{"Light Duty","Medium Duty","Heavy Duty"}),"Weight Class invalid",IF(AND(I33&lt;&gt;{"Battery Electric (BEV)","Fuel Cell (FCV)","Plug-in Hybrid (PHEV)","Hybrid-Electric (HYBRID)","Internal Combustion (ICE)"}),"Vehicle Category Emissions invalid",IF(COUNTBLANK(J33:L33)&gt;=1,"Usage Missing",IF(ISBLANK(M33), "PSSP invalid","Valid"))))))</f>
        <v/>
      </c>
    </row>
    <row r="34" spans="2:14" ht="18" customHeight="1" x14ac:dyDescent="0.3">
      <c r="B34" s="65">
        <v>26</v>
      </c>
      <c r="C34" s="82"/>
      <c r="D34" s="82"/>
      <c r="E34" s="83"/>
      <c r="F34" s="83"/>
      <c r="G34" s="76"/>
      <c r="H34" s="76"/>
      <c r="I34" s="77"/>
      <c r="J34" s="78"/>
      <c r="K34" s="84"/>
      <c r="L34" s="80"/>
      <c r="M34" s="81"/>
      <c r="N34" s="69" t="str" cm="1">
        <f t="array" ref="N34">IF(COUNTBLANK(C34:F34)&gt;=3,"",IF(AND(G34&lt;&gt;{"Pickup","Sedan","SUV","Truck","Van-Cargo","Van-Minivan","Van-Passenger"}),"Vehicle Type Category invalid",IF(AND(H34&lt;&gt;{"Light Duty","Medium Duty","Heavy Duty"}),"Weight Class invalid",IF(AND(I34&lt;&gt;{"Battery Electric (BEV)","Fuel Cell (FCV)","Plug-in Hybrid (PHEV)","Hybrid-Electric (HYBRID)","Internal Combustion (ICE)"}),"Vehicle Category Emissions invalid",IF(COUNTBLANK(J34:L34)&gt;=1,"Usage Missing",IF(ISBLANK(M34), "PSSP invalid","Valid"))))))</f>
        <v/>
      </c>
    </row>
    <row r="35" spans="2:14" ht="18" customHeight="1" x14ac:dyDescent="0.3">
      <c r="B35" s="65">
        <v>27</v>
      </c>
      <c r="C35" s="82"/>
      <c r="D35" s="82"/>
      <c r="E35" s="83"/>
      <c r="F35" s="83"/>
      <c r="G35" s="76"/>
      <c r="H35" s="76"/>
      <c r="I35" s="77"/>
      <c r="J35" s="78"/>
      <c r="K35" s="84"/>
      <c r="L35" s="80"/>
      <c r="M35" s="81"/>
      <c r="N35" s="69" t="str" cm="1">
        <f t="array" ref="N35">IF(COUNTBLANK(C35:F35)&gt;=3,"",IF(AND(G35&lt;&gt;{"Pickup","Sedan","SUV","Truck","Van-Cargo","Van-Minivan","Van-Passenger"}),"Vehicle Type Category invalid",IF(AND(H35&lt;&gt;{"Light Duty","Medium Duty","Heavy Duty"}),"Weight Class invalid",IF(AND(I35&lt;&gt;{"Battery Electric (BEV)","Fuel Cell (FCV)","Plug-in Hybrid (PHEV)","Hybrid-Electric (HYBRID)","Internal Combustion (ICE)"}),"Vehicle Category Emissions invalid",IF(COUNTBLANK(J35:L35)&gt;=1,"Usage Missing",IF(ISBLANK(M35), "PSSP invalid","Valid"))))))</f>
        <v/>
      </c>
    </row>
    <row r="36" spans="2:14" ht="18" customHeight="1" x14ac:dyDescent="0.3">
      <c r="B36" s="65">
        <v>28</v>
      </c>
      <c r="C36" s="82"/>
      <c r="D36" s="82"/>
      <c r="E36" s="83"/>
      <c r="F36" s="83"/>
      <c r="G36" s="76"/>
      <c r="H36" s="76"/>
      <c r="I36" s="77"/>
      <c r="J36" s="78"/>
      <c r="K36" s="84"/>
      <c r="L36" s="80"/>
      <c r="M36" s="81"/>
      <c r="N36" s="69" t="str" cm="1">
        <f t="array" ref="N36">IF(COUNTBLANK(C36:F36)&gt;=3,"",IF(AND(G36&lt;&gt;{"Pickup","Sedan","SUV","Truck","Van-Cargo","Van-Minivan","Van-Passenger"}),"Vehicle Type Category invalid",IF(AND(H36&lt;&gt;{"Light Duty","Medium Duty","Heavy Duty"}),"Weight Class invalid",IF(AND(I36&lt;&gt;{"Battery Electric (BEV)","Fuel Cell (FCV)","Plug-in Hybrid (PHEV)","Hybrid-Electric (HYBRID)","Internal Combustion (ICE)"}),"Vehicle Category Emissions invalid",IF(COUNTBLANK(J36:L36)&gt;=1,"Usage Missing",IF(ISBLANK(M36), "PSSP invalid","Valid"))))))</f>
        <v/>
      </c>
    </row>
    <row r="37" spans="2:14" ht="18" customHeight="1" x14ac:dyDescent="0.3">
      <c r="B37" s="65">
        <v>29</v>
      </c>
      <c r="C37" s="82"/>
      <c r="D37" s="82"/>
      <c r="E37" s="83"/>
      <c r="F37" s="83"/>
      <c r="G37" s="76"/>
      <c r="H37" s="76"/>
      <c r="I37" s="77"/>
      <c r="J37" s="78"/>
      <c r="K37" s="84"/>
      <c r="L37" s="80"/>
      <c r="M37" s="81"/>
      <c r="N37" s="69" t="str" cm="1">
        <f t="array" ref="N37">IF(COUNTBLANK(C37:F37)&gt;=3,"",IF(AND(G37&lt;&gt;{"Pickup","Sedan","SUV","Truck","Van-Cargo","Van-Minivan","Van-Passenger"}),"Vehicle Type Category invalid",IF(AND(H37&lt;&gt;{"Light Duty","Medium Duty","Heavy Duty"}),"Weight Class invalid",IF(AND(I37&lt;&gt;{"Battery Electric (BEV)","Fuel Cell (FCV)","Plug-in Hybrid (PHEV)","Hybrid-Electric (HYBRID)","Internal Combustion (ICE)"}),"Vehicle Category Emissions invalid",IF(COUNTBLANK(J37:L37)&gt;=1,"Usage Missing",IF(ISBLANK(M37), "PSSP invalid","Valid"))))))</f>
        <v/>
      </c>
    </row>
    <row r="38" spans="2:14" ht="18" customHeight="1" x14ac:dyDescent="0.3">
      <c r="B38" s="65">
        <v>30</v>
      </c>
      <c r="C38" s="82"/>
      <c r="D38" s="82"/>
      <c r="E38" s="83"/>
      <c r="F38" s="83"/>
      <c r="G38" s="76"/>
      <c r="H38" s="76"/>
      <c r="I38" s="77"/>
      <c r="J38" s="78"/>
      <c r="K38" s="84"/>
      <c r="L38" s="80"/>
      <c r="M38" s="81"/>
      <c r="N38" s="69" t="str" cm="1">
        <f t="array" ref="N38">IF(COUNTBLANK(C38:F38)&gt;=3,"",IF(AND(G38&lt;&gt;{"Pickup","Sedan","SUV","Truck","Van-Cargo","Van-Minivan","Van-Passenger"}),"Vehicle Type Category invalid",IF(AND(H38&lt;&gt;{"Light Duty","Medium Duty","Heavy Duty"}),"Weight Class invalid",IF(AND(I38&lt;&gt;{"Battery Electric (BEV)","Fuel Cell (FCV)","Plug-in Hybrid (PHEV)","Hybrid-Electric (HYBRID)","Internal Combustion (ICE)"}),"Vehicle Category Emissions invalid",IF(COUNTBLANK(J38:L38)&gt;=1,"Usage Missing",IF(ISBLANK(M38), "PSSP invalid","Valid"))))))</f>
        <v/>
      </c>
    </row>
    <row r="39" spans="2:14" ht="18" customHeight="1" x14ac:dyDescent="0.3">
      <c r="B39" s="65">
        <v>31</v>
      </c>
      <c r="C39" s="82"/>
      <c r="D39" s="82"/>
      <c r="E39" s="83"/>
      <c r="F39" s="83"/>
      <c r="G39" s="76"/>
      <c r="H39" s="76"/>
      <c r="I39" s="77"/>
      <c r="J39" s="78"/>
      <c r="K39" s="84"/>
      <c r="L39" s="80"/>
      <c r="M39" s="81"/>
      <c r="N39" s="69" t="str" cm="1">
        <f t="array" ref="N39">IF(COUNTBLANK(C39:F39)&gt;=3,"",IF(AND(G39&lt;&gt;{"Pickup","Sedan","SUV","Truck","Van-Cargo","Van-Minivan","Van-Passenger"}),"Vehicle Type Category invalid",IF(AND(H39&lt;&gt;{"Light Duty","Medium Duty","Heavy Duty"}),"Weight Class invalid",IF(AND(I39&lt;&gt;{"Battery Electric (BEV)","Fuel Cell (FCV)","Plug-in Hybrid (PHEV)","Hybrid-Electric (HYBRID)","Internal Combustion (ICE)"}),"Vehicle Category Emissions invalid",IF(COUNTBLANK(J39:L39)&gt;=1,"Usage Missing",IF(ISBLANK(M39), "PSSP invalid","Valid"))))))</f>
        <v/>
      </c>
    </row>
    <row r="40" spans="2:14" ht="18" customHeight="1" x14ac:dyDescent="0.3">
      <c r="B40" s="65">
        <v>32</v>
      </c>
      <c r="C40" s="82"/>
      <c r="D40" s="82"/>
      <c r="E40" s="83"/>
      <c r="F40" s="83"/>
      <c r="G40" s="76"/>
      <c r="H40" s="76"/>
      <c r="I40" s="77"/>
      <c r="J40" s="78"/>
      <c r="K40" s="84"/>
      <c r="L40" s="80"/>
      <c r="M40" s="81"/>
      <c r="N40" s="69" t="str" cm="1">
        <f t="array" ref="N40">IF(COUNTBLANK(C40:F40)&gt;=3,"",IF(AND(G40&lt;&gt;{"Pickup","Sedan","SUV","Truck","Van-Cargo","Van-Minivan","Van-Passenger"}),"Vehicle Type Category invalid",IF(AND(H40&lt;&gt;{"Light Duty","Medium Duty","Heavy Duty"}),"Weight Class invalid",IF(AND(I40&lt;&gt;{"Battery Electric (BEV)","Fuel Cell (FCV)","Plug-in Hybrid (PHEV)","Hybrid-Electric (HYBRID)","Internal Combustion (ICE)"}),"Vehicle Category Emissions invalid",IF(COUNTBLANK(J40:L40)&gt;=1,"Usage Missing",IF(ISBLANK(M40), "PSSP invalid","Valid"))))))</f>
        <v/>
      </c>
    </row>
    <row r="41" spans="2:14" ht="18" customHeight="1" x14ac:dyDescent="0.3">
      <c r="B41" s="65">
        <v>33</v>
      </c>
      <c r="C41" s="82"/>
      <c r="D41" s="82"/>
      <c r="E41" s="83"/>
      <c r="F41" s="83"/>
      <c r="G41" s="76"/>
      <c r="H41" s="76"/>
      <c r="I41" s="77"/>
      <c r="J41" s="78"/>
      <c r="K41" s="84"/>
      <c r="L41" s="80"/>
      <c r="M41" s="81"/>
      <c r="N41" s="69" t="str" cm="1">
        <f t="array" ref="N41">IF(COUNTBLANK(C41:F41)&gt;=3,"",IF(AND(G41&lt;&gt;{"Pickup","Sedan","SUV","Truck","Van-Cargo","Van-Minivan","Van-Passenger"}),"Vehicle Type Category invalid",IF(AND(H41&lt;&gt;{"Light Duty","Medium Duty","Heavy Duty"}),"Weight Class invalid",IF(AND(I41&lt;&gt;{"Battery Electric (BEV)","Fuel Cell (FCV)","Plug-in Hybrid (PHEV)","Hybrid-Electric (HYBRID)","Internal Combustion (ICE)"}),"Vehicle Category Emissions invalid",IF(COUNTBLANK(J41:L41)&gt;=1,"Usage Missing",IF(ISBLANK(M41), "PSSP invalid","Valid"))))))</f>
        <v/>
      </c>
    </row>
    <row r="42" spans="2:14" ht="18" customHeight="1" x14ac:dyDescent="0.3">
      <c r="B42" s="65">
        <v>34</v>
      </c>
      <c r="C42" s="82"/>
      <c r="D42" s="82"/>
      <c r="E42" s="83"/>
      <c r="F42" s="83"/>
      <c r="G42" s="76"/>
      <c r="H42" s="76"/>
      <c r="I42" s="77"/>
      <c r="J42" s="78"/>
      <c r="K42" s="84"/>
      <c r="L42" s="80"/>
      <c r="M42" s="81"/>
      <c r="N42" s="69" t="str" cm="1">
        <f t="array" ref="N42">IF(COUNTBLANK(C42:F42)&gt;=3,"",IF(AND(G42&lt;&gt;{"Pickup","Sedan","SUV","Truck","Van-Cargo","Van-Minivan","Van-Passenger"}),"Vehicle Type Category invalid",IF(AND(H42&lt;&gt;{"Light Duty","Medium Duty","Heavy Duty"}),"Weight Class invalid",IF(AND(I42&lt;&gt;{"Battery Electric (BEV)","Fuel Cell (FCV)","Plug-in Hybrid (PHEV)","Hybrid-Electric (HYBRID)","Internal Combustion (ICE)"}),"Vehicle Category Emissions invalid",IF(COUNTBLANK(J42:L42)&gt;=1,"Usage Missing",IF(ISBLANK(M42), "PSSP invalid","Valid"))))))</f>
        <v/>
      </c>
    </row>
    <row r="43" spans="2:14" ht="18" customHeight="1" x14ac:dyDescent="0.3">
      <c r="B43" s="65">
        <v>35</v>
      </c>
      <c r="C43" s="82"/>
      <c r="D43" s="82"/>
      <c r="E43" s="83"/>
      <c r="F43" s="83"/>
      <c r="G43" s="76"/>
      <c r="H43" s="76"/>
      <c r="I43" s="77"/>
      <c r="J43" s="78"/>
      <c r="K43" s="84"/>
      <c r="L43" s="80"/>
      <c r="M43" s="81"/>
      <c r="N43" s="69" t="str" cm="1">
        <f t="array" ref="N43">IF(COUNTBLANK(C43:F43)&gt;=3,"",IF(AND(G43&lt;&gt;{"Pickup","Sedan","SUV","Truck","Van-Cargo","Van-Minivan","Van-Passenger"}),"Vehicle Type Category invalid",IF(AND(H43&lt;&gt;{"Light Duty","Medium Duty","Heavy Duty"}),"Weight Class invalid",IF(AND(I43&lt;&gt;{"Battery Electric (BEV)","Fuel Cell (FCV)","Plug-in Hybrid (PHEV)","Hybrid-Electric (HYBRID)","Internal Combustion (ICE)"}),"Vehicle Category Emissions invalid",IF(COUNTBLANK(J43:L43)&gt;=1,"Usage Missing",IF(ISBLANK(M43), "PSSP invalid","Valid"))))))</f>
        <v/>
      </c>
    </row>
    <row r="44" spans="2:14" ht="18" customHeight="1" x14ac:dyDescent="0.3">
      <c r="B44" s="65">
        <v>36</v>
      </c>
      <c r="C44" s="82"/>
      <c r="D44" s="82"/>
      <c r="E44" s="83"/>
      <c r="F44" s="83"/>
      <c r="G44" s="76"/>
      <c r="H44" s="76"/>
      <c r="I44" s="77"/>
      <c r="J44" s="78"/>
      <c r="K44" s="84"/>
      <c r="L44" s="80"/>
      <c r="M44" s="81"/>
      <c r="N44" s="69" t="str" cm="1">
        <f t="array" ref="N44">IF(COUNTBLANK(C44:F44)&gt;=3,"",IF(AND(G44&lt;&gt;{"Pickup","Sedan","SUV","Truck","Van-Cargo","Van-Minivan","Van-Passenger"}),"Vehicle Type Category invalid",IF(AND(H44&lt;&gt;{"Light Duty","Medium Duty","Heavy Duty"}),"Weight Class invalid",IF(AND(I44&lt;&gt;{"Battery Electric (BEV)","Fuel Cell (FCV)","Plug-in Hybrid (PHEV)","Hybrid-Electric (HYBRID)","Internal Combustion (ICE)"}),"Vehicle Category Emissions invalid",IF(COUNTBLANK(J44:L44)&gt;=1,"Usage Missing",IF(ISBLANK(M44), "PSSP invalid","Valid"))))))</f>
        <v/>
      </c>
    </row>
    <row r="45" spans="2:14" ht="18" customHeight="1" x14ac:dyDescent="0.3">
      <c r="B45" s="65">
        <v>37</v>
      </c>
      <c r="C45" s="82"/>
      <c r="D45" s="82"/>
      <c r="E45" s="83"/>
      <c r="F45" s="83"/>
      <c r="G45" s="76"/>
      <c r="H45" s="76"/>
      <c r="I45" s="77"/>
      <c r="J45" s="78"/>
      <c r="K45" s="84"/>
      <c r="L45" s="80"/>
      <c r="M45" s="81"/>
      <c r="N45" s="69" t="str" cm="1">
        <f t="array" ref="N45">IF(COUNTBLANK(C45:F45)&gt;=3,"",IF(AND(G45&lt;&gt;{"Pickup","Sedan","SUV","Truck","Van-Cargo","Van-Minivan","Van-Passenger"}),"Vehicle Type Category invalid",IF(AND(H45&lt;&gt;{"Light Duty","Medium Duty","Heavy Duty"}),"Weight Class invalid",IF(AND(I45&lt;&gt;{"Battery Electric (BEV)","Fuel Cell (FCV)","Plug-in Hybrid (PHEV)","Hybrid-Electric (HYBRID)","Internal Combustion (ICE)"}),"Vehicle Category Emissions invalid",IF(COUNTBLANK(J45:L45)&gt;=1,"Usage Missing",IF(ISBLANK(M45), "PSSP invalid","Valid"))))))</f>
        <v/>
      </c>
    </row>
    <row r="46" spans="2:14" ht="18" customHeight="1" x14ac:dyDescent="0.3">
      <c r="B46" s="65">
        <v>38</v>
      </c>
      <c r="C46" s="82"/>
      <c r="D46" s="82"/>
      <c r="E46" s="83"/>
      <c r="F46" s="83"/>
      <c r="G46" s="76"/>
      <c r="H46" s="76"/>
      <c r="I46" s="77"/>
      <c r="J46" s="78"/>
      <c r="K46" s="84"/>
      <c r="L46" s="80"/>
      <c r="M46" s="81"/>
      <c r="N46" s="69" t="str" cm="1">
        <f t="array" ref="N46">IF(COUNTBLANK(C46:F46)&gt;=3,"",IF(AND(G46&lt;&gt;{"Pickup","Sedan","SUV","Truck","Van-Cargo","Van-Minivan","Van-Passenger"}),"Vehicle Type Category invalid",IF(AND(H46&lt;&gt;{"Light Duty","Medium Duty","Heavy Duty"}),"Weight Class invalid",IF(AND(I46&lt;&gt;{"Battery Electric (BEV)","Fuel Cell (FCV)","Plug-in Hybrid (PHEV)","Hybrid-Electric (HYBRID)","Internal Combustion (ICE)"}),"Vehicle Category Emissions invalid",IF(COUNTBLANK(J46:L46)&gt;=1,"Usage Missing",IF(ISBLANK(M46), "PSSP invalid","Valid"))))))</f>
        <v/>
      </c>
    </row>
    <row r="47" spans="2:14" ht="18" customHeight="1" x14ac:dyDescent="0.3">
      <c r="B47" s="65">
        <v>39</v>
      </c>
      <c r="C47" s="82"/>
      <c r="D47" s="82"/>
      <c r="E47" s="83"/>
      <c r="F47" s="83"/>
      <c r="G47" s="76"/>
      <c r="H47" s="76"/>
      <c r="I47" s="77"/>
      <c r="J47" s="78"/>
      <c r="K47" s="84"/>
      <c r="L47" s="80"/>
      <c r="M47" s="81"/>
      <c r="N47" s="69" t="str" cm="1">
        <f t="array" ref="N47">IF(COUNTBLANK(C47:F47)&gt;=3,"",IF(AND(G47&lt;&gt;{"Pickup","Sedan","SUV","Truck","Van-Cargo","Van-Minivan","Van-Passenger"}),"Vehicle Type Category invalid",IF(AND(H47&lt;&gt;{"Light Duty","Medium Duty","Heavy Duty"}),"Weight Class invalid",IF(AND(I47&lt;&gt;{"Battery Electric (BEV)","Fuel Cell (FCV)","Plug-in Hybrid (PHEV)","Hybrid-Electric (HYBRID)","Internal Combustion (ICE)"}),"Vehicle Category Emissions invalid",IF(COUNTBLANK(J47:L47)&gt;=1,"Usage Missing",IF(ISBLANK(M47), "PSSP invalid","Valid"))))))</f>
        <v/>
      </c>
    </row>
    <row r="48" spans="2:14" ht="18" customHeight="1" x14ac:dyDescent="0.3">
      <c r="B48" s="65">
        <v>40</v>
      </c>
      <c r="C48" s="82"/>
      <c r="D48" s="82"/>
      <c r="E48" s="83"/>
      <c r="F48" s="83"/>
      <c r="G48" s="76"/>
      <c r="H48" s="76"/>
      <c r="I48" s="77"/>
      <c r="J48" s="78"/>
      <c r="K48" s="84"/>
      <c r="L48" s="80"/>
      <c r="M48" s="81"/>
      <c r="N48" s="69" t="str" cm="1">
        <f t="array" ref="N48">IF(COUNTBLANK(C48:F48)&gt;=3,"",IF(AND(G48&lt;&gt;{"Pickup","Sedan","SUV","Truck","Van-Cargo","Van-Minivan","Van-Passenger"}),"Vehicle Type Category invalid",IF(AND(H48&lt;&gt;{"Light Duty","Medium Duty","Heavy Duty"}),"Weight Class invalid",IF(AND(I48&lt;&gt;{"Battery Electric (BEV)","Fuel Cell (FCV)","Plug-in Hybrid (PHEV)","Hybrid-Electric (HYBRID)","Internal Combustion (ICE)"}),"Vehicle Category Emissions invalid",IF(COUNTBLANK(J48:L48)&gt;=1,"Usage Missing",IF(ISBLANK(M48), "PSSP invalid","Valid"))))))</f>
        <v/>
      </c>
    </row>
    <row r="49" spans="2:14" ht="17.25" x14ac:dyDescent="0.3">
      <c r="B49" s="65">
        <v>41</v>
      </c>
      <c r="C49" s="82"/>
      <c r="D49" s="82"/>
      <c r="E49" s="83"/>
      <c r="F49" s="83"/>
      <c r="G49" s="76"/>
      <c r="H49" s="76"/>
      <c r="I49" s="77"/>
      <c r="J49" s="78"/>
      <c r="K49" s="84"/>
      <c r="L49" s="80"/>
      <c r="M49" s="81"/>
      <c r="N49" s="69" t="str" cm="1">
        <f t="array" ref="N49">IF(COUNTBLANK(C49:F49)&gt;=3,"",IF(AND(G49&lt;&gt;{"Pickup","Sedan","SUV","Truck","Van-Cargo","Van-Minivan","Van-Passenger"}),"Vehicle Type Category invalid",IF(AND(H49&lt;&gt;{"Light Duty","Medium Duty","Heavy Duty"}),"Weight Class invalid",IF(AND(I49&lt;&gt;{"Battery Electric (BEV)","Fuel Cell (FCV)","Plug-in Hybrid (PHEV)","Hybrid-Electric (HYBRID)","Internal Combustion (ICE)"}),"Vehicle Category Emissions invalid",IF(COUNTBLANK(J49:L49)&gt;=1,"Usage Missing",IF(ISBLANK(M49), "PSSP invalid","Valid"))))))</f>
        <v/>
      </c>
    </row>
    <row r="50" spans="2:14" ht="17.25" x14ac:dyDescent="0.3">
      <c r="B50" s="65">
        <v>42</v>
      </c>
      <c r="C50" s="82"/>
      <c r="D50" s="82"/>
      <c r="E50" s="83"/>
      <c r="F50" s="83"/>
      <c r="G50" s="76"/>
      <c r="H50" s="76"/>
      <c r="I50" s="77"/>
      <c r="J50" s="78"/>
      <c r="K50" s="84"/>
      <c r="L50" s="80"/>
      <c r="M50" s="81"/>
      <c r="N50" s="69" t="str" cm="1">
        <f t="array" ref="N50">IF(COUNTBLANK(C50:F50)&gt;=3,"",IF(AND(G50&lt;&gt;{"Pickup","Sedan","SUV","Truck","Van-Cargo","Van-Minivan","Van-Passenger"}),"Vehicle Type Category invalid",IF(AND(H50&lt;&gt;{"Light Duty","Medium Duty","Heavy Duty"}),"Weight Class invalid",IF(AND(I50&lt;&gt;{"Battery Electric (BEV)","Fuel Cell (FCV)","Plug-in Hybrid (PHEV)","Hybrid-Electric (HYBRID)","Internal Combustion (ICE)"}),"Vehicle Category Emissions invalid",IF(COUNTBLANK(J50:L50)&gt;=1,"Usage Missing",IF(ISBLANK(M50), "PSSP invalid","Valid"))))))</f>
        <v/>
      </c>
    </row>
    <row r="51" spans="2:14" ht="17.25" x14ac:dyDescent="0.3">
      <c r="B51" s="65">
        <v>43</v>
      </c>
      <c r="C51" s="82"/>
      <c r="D51" s="82"/>
      <c r="E51" s="83"/>
      <c r="F51" s="83"/>
      <c r="G51" s="76"/>
      <c r="H51" s="76"/>
      <c r="I51" s="77"/>
      <c r="J51" s="78"/>
      <c r="K51" s="84"/>
      <c r="L51" s="80"/>
      <c r="M51" s="81"/>
      <c r="N51" s="69" t="str" cm="1">
        <f t="array" ref="N51">IF(COUNTBLANK(C51:F51)&gt;=3,"",IF(AND(G51&lt;&gt;{"Pickup","Sedan","SUV","Truck","Van-Cargo","Van-Minivan","Van-Passenger"}),"Vehicle Type Category invalid",IF(AND(H51&lt;&gt;{"Light Duty","Medium Duty","Heavy Duty"}),"Weight Class invalid",IF(AND(I51&lt;&gt;{"Battery Electric (BEV)","Fuel Cell (FCV)","Plug-in Hybrid (PHEV)","Hybrid-Electric (HYBRID)","Internal Combustion (ICE)"}),"Vehicle Category Emissions invalid",IF(COUNTBLANK(J51:L51)&gt;=1,"Usage Missing",IF(ISBLANK(M51), "PSSP invalid","Valid"))))))</f>
        <v/>
      </c>
    </row>
    <row r="52" spans="2:14" ht="17.25" x14ac:dyDescent="0.3">
      <c r="B52" s="65">
        <v>44</v>
      </c>
      <c r="C52" s="82"/>
      <c r="D52" s="82"/>
      <c r="E52" s="83"/>
      <c r="F52" s="83"/>
      <c r="G52" s="76"/>
      <c r="H52" s="76"/>
      <c r="I52" s="77"/>
      <c r="J52" s="78"/>
      <c r="K52" s="84"/>
      <c r="L52" s="80"/>
      <c r="M52" s="81"/>
      <c r="N52" s="69" t="str" cm="1">
        <f t="array" ref="N52">IF(COUNTBLANK(C52:F52)&gt;=3,"",IF(AND(G52&lt;&gt;{"Pickup","Sedan","SUV","Truck","Van-Cargo","Van-Minivan","Van-Passenger"}),"Vehicle Type Category invalid",IF(AND(H52&lt;&gt;{"Light Duty","Medium Duty","Heavy Duty"}),"Weight Class invalid",IF(AND(I52&lt;&gt;{"Battery Electric (BEV)","Fuel Cell (FCV)","Plug-in Hybrid (PHEV)","Hybrid-Electric (HYBRID)","Internal Combustion (ICE)"}),"Vehicle Category Emissions invalid",IF(COUNTBLANK(J52:L52)&gt;=1,"Usage Missing",IF(ISBLANK(M52), "PSSP invalid","Valid"))))))</f>
        <v/>
      </c>
    </row>
    <row r="53" spans="2:14" ht="17.25" x14ac:dyDescent="0.3">
      <c r="B53" s="65">
        <v>45</v>
      </c>
      <c r="C53" s="82"/>
      <c r="D53" s="82"/>
      <c r="E53" s="83"/>
      <c r="F53" s="83"/>
      <c r="G53" s="76"/>
      <c r="H53" s="76"/>
      <c r="I53" s="77"/>
      <c r="J53" s="78"/>
      <c r="K53" s="84"/>
      <c r="L53" s="80"/>
      <c r="M53" s="81"/>
      <c r="N53" s="69" t="str" cm="1">
        <f t="array" ref="N53">IF(COUNTBLANK(C53:F53)&gt;=3,"",IF(AND(G53&lt;&gt;{"Pickup","Sedan","SUV","Truck","Van-Cargo","Van-Minivan","Van-Passenger"}),"Vehicle Type Category invalid",IF(AND(H53&lt;&gt;{"Light Duty","Medium Duty","Heavy Duty"}),"Weight Class invalid",IF(AND(I53&lt;&gt;{"Battery Electric (BEV)","Fuel Cell (FCV)","Plug-in Hybrid (PHEV)","Hybrid-Electric (HYBRID)","Internal Combustion (ICE)"}),"Vehicle Category Emissions invalid",IF(COUNTBLANK(J53:L53)&gt;=1,"Usage Missing",IF(ISBLANK(M53), "PSSP invalid","Valid"))))))</f>
        <v/>
      </c>
    </row>
    <row r="54" spans="2:14" ht="17.25" x14ac:dyDescent="0.3">
      <c r="B54" s="65">
        <v>46</v>
      </c>
      <c r="C54" s="82"/>
      <c r="D54" s="82"/>
      <c r="E54" s="83"/>
      <c r="F54" s="83"/>
      <c r="G54" s="76"/>
      <c r="H54" s="76"/>
      <c r="I54" s="77"/>
      <c r="J54" s="78"/>
      <c r="K54" s="84"/>
      <c r="L54" s="80"/>
      <c r="M54" s="81"/>
      <c r="N54" s="69" t="str" cm="1">
        <f t="array" ref="N54">IF(COUNTBLANK(C54:F54)&gt;=3,"",IF(AND(G54&lt;&gt;{"Pickup","Sedan","SUV","Truck","Van-Cargo","Van-Minivan","Van-Passenger"}),"Vehicle Type Category invalid",IF(AND(H54&lt;&gt;{"Light Duty","Medium Duty","Heavy Duty"}),"Weight Class invalid",IF(AND(I54&lt;&gt;{"Battery Electric (BEV)","Fuel Cell (FCV)","Plug-in Hybrid (PHEV)","Hybrid-Electric (HYBRID)","Internal Combustion (ICE)"}),"Vehicle Category Emissions invalid",IF(COUNTBLANK(J54:L54)&gt;=1,"Usage Missing",IF(ISBLANK(M54), "PSSP invalid","Valid"))))))</f>
        <v/>
      </c>
    </row>
    <row r="55" spans="2:14" ht="17.25" x14ac:dyDescent="0.3">
      <c r="B55" s="65">
        <v>47</v>
      </c>
      <c r="C55" s="82"/>
      <c r="D55" s="82"/>
      <c r="E55" s="83"/>
      <c r="F55" s="83"/>
      <c r="G55" s="76"/>
      <c r="H55" s="76"/>
      <c r="I55" s="77"/>
      <c r="J55" s="78"/>
      <c r="K55" s="84"/>
      <c r="L55" s="80"/>
      <c r="M55" s="81"/>
      <c r="N55" s="69" t="str" cm="1">
        <f t="array" ref="N55">IF(COUNTBLANK(C55:F55)&gt;=3,"",IF(AND(G55&lt;&gt;{"Pickup","Sedan","SUV","Truck","Van-Cargo","Van-Minivan","Van-Passenger"}),"Vehicle Type Category invalid",IF(AND(H55&lt;&gt;{"Light Duty","Medium Duty","Heavy Duty"}),"Weight Class invalid",IF(AND(I55&lt;&gt;{"Battery Electric (BEV)","Fuel Cell (FCV)","Plug-in Hybrid (PHEV)","Hybrid-Electric (HYBRID)","Internal Combustion (ICE)"}),"Vehicle Category Emissions invalid",IF(COUNTBLANK(J55:L55)&gt;=1,"Usage Missing",IF(ISBLANK(M55), "PSSP invalid","Valid"))))))</f>
        <v/>
      </c>
    </row>
    <row r="56" spans="2:14" ht="17.25" x14ac:dyDescent="0.3">
      <c r="B56" s="65">
        <v>48</v>
      </c>
      <c r="C56" s="82"/>
      <c r="D56" s="82"/>
      <c r="E56" s="83"/>
      <c r="F56" s="83"/>
      <c r="G56" s="76"/>
      <c r="H56" s="76"/>
      <c r="I56" s="77"/>
      <c r="J56" s="78"/>
      <c r="K56" s="84"/>
      <c r="L56" s="80"/>
      <c r="M56" s="81"/>
      <c r="N56" s="69" t="str" cm="1">
        <f t="array" ref="N56">IF(COUNTBLANK(C56:F56)&gt;=3,"",IF(AND(G56&lt;&gt;{"Pickup","Sedan","SUV","Truck","Van-Cargo","Van-Minivan","Van-Passenger"}),"Vehicle Type Category invalid",IF(AND(H56&lt;&gt;{"Light Duty","Medium Duty","Heavy Duty"}),"Weight Class invalid",IF(AND(I56&lt;&gt;{"Battery Electric (BEV)","Fuel Cell (FCV)","Plug-in Hybrid (PHEV)","Hybrid-Electric (HYBRID)","Internal Combustion (ICE)"}),"Vehicle Category Emissions invalid",IF(COUNTBLANK(J56:L56)&gt;=1,"Usage Missing",IF(ISBLANK(M56), "PSSP invalid","Valid"))))))</f>
        <v/>
      </c>
    </row>
    <row r="57" spans="2:14" ht="17.25" x14ac:dyDescent="0.3">
      <c r="B57" s="65">
        <v>49</v>
      </c>
      <c r="C57" s="82"/>
      <c r="D57" s="82"/>
      <c r="E57" s="83"/>
      <c r="F57" s="83"/>
      <c r="G57" s="76"/>
      <c r="H57" s="76"/>
      <c r="I57" s="77"/>
      <c r="J57" s="78"/>
      <c r="K57" s="84"/>
      <c r="L57" s="80"/>
      <c r="M57" s="81"/>
      <c r="N57" s="69" t="str" cm="1">
        <f t="array" ref="N57">IF(COUNTBLANK(C57:F57)&gt;=3,"",IF(AND(G57&lt;&gt;{"Pickup","Sedan","SUV","Truck","Van-Cargo","Van-Minivan","Van-Passenger"}),"Vehicle Type Category invalid",IF(AND(H57&lt;&gt;{"Light Duty","Medium Duty","Heavy Duty"}),"Weight Class invalid",IF(AND(I57&lt;&gt;{"Battery Electric (BEV)","Fuel Cell (FCV)","Plug-in Hybrid (PHEV)","Hybrid-Electric (HYBRID)","Internal Combustion (ICE)"}),"Vehicle Category Emissions invalid",IF(COUNTBLANK(J57:L57)&gt;=1,"Usage Missing",IF(ISBLANK(M57), "PSSP invalid","Valid"))))))</f>
        <v/>
      </c>
    </row>
    <row r="58" spans="2:14" ht="17.25" x14ac:dyDescent="0.3">
      <c r="B58" s="65">
        <v>50</v>
      </c>
      <c r="C58" s="82"/>
      <c r="D58" s="82"/>
      <c r="E58" s="83"/>
      <c r="F58" s="83"/>
      <c r="G58" s="76"/>
      <c r="H58" s="76"/>
      <c r="I58" s="77"/>
      <c r="J58" s="78"/>
      <c r="K58" s="84"/>
      <c r="L58" s="80"/>
      <c r="M58" s="81"/>
      <c r="N58" s="69" t="str" cm="1">
        <f t="array" ref="N58">IF(COUNTBLANK(C58:F58)&gt;=3,"",IF(AND(G58&lt;&gt;{"Pickup","Sedan","SUV","Truck","Van-Cargo","Van-Minivan","Van-Passenger"}),"Vehicle Type Category invalid",IF(AND(H58&lt;&gt;{"Light Duty","Medium Duty","Heavy Duty"}),"Weight Class invalid",IF(AND(I58&lt;&gt;{"Battery Electric (BEV)","Fuel Cell (FCV)","Plug-in Hybrid (PHEV)","Hybrid-Electric (HYBRID)","Internal Combustion (ICE)"}),"Vehicle Category Emissions invalid",IF(COUNTBLANK(J58:L58)&gt;=1,"Usage Missing",IF(ISBLANK(M58), "PSSP invalid","Valid"))))))</f>
        <v/>
      </c>
    </row>
    <row r="59" spans="2:14" ht="17.25" x14ac:dyDescent="0.3">
      <c r="B59" s="65">
        <v>51</v>
      </c>
      <c r="C59" s="82"/>
      <c r="D59" s="82"/>
      <c r="E59" s="83"/>
      <c r="F59" s="83"/>
      <c r="G59" s="76"/>
      <c r="H59" s="76"/>
      <c r="I59" s="77"/>
      <c r="J59" s="78"/>
      <c r="K59" s="84"/>
      <c r="L59" s="80"/>
      <c r="M59" s="81"/>
      <c r="N59" s="69" t="str" cm="1">
        <f t="array" ref="N59">IF(COUNTBLANK(C59:F59)&gt;=3,"",IF(AND(G59&lt;&gt;{"Pickup","Sedan","SUV","Truck","Van-Cargo","Van-Minivan","Van-Passenger"}),"Vehicle Type Category invalid",IF(AND(H59&lt;&gt;{"Light Duty","Medium Duty","Heavy Duty"}),"Weight Class invalid",IF(AND(I59&lt;&gt;{"Battery Electric (BEV)","Fuel Cell (FCV)","Plug-in Hybrid (PHEV)","Hybrid-Electric (HYBRID)","Internal Combustion (ICE)"}),"Vehicle Category Emissions invalid",IF(COUNTBLANK(J59:L59)&gt;=1,"Usage Missing",IF(ISBLANK(M59), "PSSP invalid","Valid"))))))</f>
        <v/>
      </c>
    </row>
    <row r="60" spans="2:14" ht="17.25" x14ac:dyDescent="0.3">
      <c r="B60" s="65">
        <v>52</v>
      </c>
      <c r="C60" s="82"/>
      <c r="D60" s="82"/>
      <c r="E60" s="83"/>
      <c r="F60" s="83"/>
      <c r="G60" s="76"/>
      <c r="H60" s="76"/>
      <c r="I60" s="77"/>
      <c r="J60" s="78"/>
      <c r="K60" s="84"/>
      <c r="L60" s="80"/>
      <c r="M60" s="81"/>
      <c r="N60" s="69" t="str" cm="1">
        <f t="array" ref="N60">IF(COUNTBLANK(C60:F60)&gt;=3,"",IF(AND(G60&lt;&gt;{"Pickup","Sedan","SUV","Truck","Van-Cargo","Van-Minivan","Van-Passenger"}),"Vehicle Type Category invalid",IF(AND(H60&lt;&gt;{"Light Duty","Medium Duty","Heavy Duty"}),"Weight Class invalid",IF(AND(I60&lt;&gt;{"Battery Electric (BEV)","Fuel Cell (FCV)","Plug-in Hybrid (PHEV)","Hybrid-Electric (HYBRID)","Internal Combustion (ICE)"}),"Vehicle Category Emissions invalid",IF(COUNTBLANK(J60:L60)&gt;=1,"Usage Missing",IF(ISBLANK(M60), "PSSP invalid","Valid"))))))</f>
        <v/>
      </c>
    </row>
    <row r="61" spans="2:14" ht="17.25" x14ac:dyDescent="0.3">
      <c r="B61" s="65">
        <v>53</v>
      </c>
      <c r="C61" s="82"/>
      <c r="D61" s="82"/>
      <c r="E61" s="83"/>
      <c r="F61" s="83"/>
      <c r="G61" s="76"/>
      <c r="H61" s="76"/>
      <c r="I61" s="77"/>
      <c r="J61" s="78"/>
      <c r="K61" s="84"/>
      <c r="L61" s="80"/>
      <c r="M61" s="81"/>
      <c r="N61" s="69" t="str" cm="1">
        <f t="array" ref="N61">IF(COUNTBLANK(C61:F61)&gt;=3,"",IF(AND(G61&lt;&gt;{"Pickup","Sedan","SUV","Truck","Van-Cargo","Van-Minivan","Van-Passenger"}),"Vehicle Type Category invalid",IF(AND(H61&lt;&gt;{"Light Duty","Medium Duty","Heavy Duty"}),"Weight Class invalid",IF(AND(I61&lt;&gt;{"Battery Electric (BEV)","Fuel Cell (FCV)","Plug-in Hybrid (PHEV)","Hybrid-Electric (HYBRID)","Internal Combustion (ICE)"}),"Vehicle Category Emissions invalid",IF(COUNTBLANK(J61:L61)&gt;=1,"Usage Missing",IF(ISBLANK(M61), "PSSP invalid","Valid"))))))</f>
        <v/>
      </c>
    </row>
    <row r="62" spans="2:14" ht="17.25" x14ac:dyDescent="0.3">
      <c r="B62" s="65">
        <v>54</v>
      </c>
      <c r="C62" s="82"/>
      <c r="D62" s="82"/>
      <c r="E62" s="83"/>
      <c r="F62" s="83"/>
      <c r="G62" s="76"/>
      <c r="H62" s="76"/>
      <c r="I62" s="77"/>
      <c r="J62" s="78"/>
      <c r="K62" s="84"/>
      <c r="L62" s="80"/>
      <c r="M62" s="81"/>
      <c r="N62" s="69" t="str" cm="1">
        <f t="array" ref="N62">IF(COUNTBLANK(C62:F62)&gt;=3,"",IF(AND(G62&lt;&gt;{"Pickup","Sedan","SUV","Truck","Van-Cargo","Van-Minivan","Van-Passenger"}),"Vehicle Type Category invalid",IF(AND(H62&lt;&gt;{"Light Duty","Medium Duty","Heavy Duty"}),"Weight Class invalid",IF(AND(I62&lt;&gt;{"Battery Electric (BEV)","Fuel Cell (FCV)","Plug-in Hybrid (PHEV)","Hybrid-Electric (HYBRID)","Internal Combustion (ICE)"}),"Vehicle Category Emissions invalid",IF(COUNTBLANK(J62:L62)&gt;=1,"Usage Missing",IF(ISBLANK(M62), "PSSP invalid","Valid"))))))</f>
        <v/>
      </c>
    </row>
    <row r="63" spans="2:14" ht="17.25" x14ac:dyDescent="0.3">
      <c r="B63" s="65">
        <v>55</v>
      </c>
      <c r="C63" s="82"/>
      <c r="D63" s="82"/>
      <c r="E63" s="83"/>
      <c r="F63" s="83"/>
      <c r="G63" s="76"/>
      <c r="H63" s="76"/>
      <c r="I63" s="77"/>
      <c r="J63" s="78"/>
      <c r="K63" s="84"/>
      <c r="L63" s="80"/>
      <c r="M63" s="81"/>
      <c r="N63" s="69" t="str" cm="1">
        <f t="array" ref="N63">IF(COUNTBLANK(C63:F63)&gt;=3,"",IF(AND(G63&lt;&gt;{"Pickup","Sedan","SUV","Truck","Van-Cargo","Van-Minivan","Van-Passenger"}),"Vehicle Type Category invalid",IF(AND(H63&lt;&gt;{"Light Duty","Medium Duty","Heavy Duty"}),"Weight Class invalid",IF(AND(I63&lt;&gt;{"Battery Electric (BEV)","Fuel Cell (FCV)","Plug-in Hybrid (PHEV)","Hybrid-Electric (HYBRID)","Internal Combustion (ICE)"}),"Vehicle Category Emissions invalid",IF(COUNTBLANK(J63:L63)&gt;=1,"Usage Missing",IF(ISBLANK(M63), "PSSP invalid","Valid"))))))</f>
        <v/>
      </c>
    </row>
    <row r="64" spans="2:14" ht="17.25" x14ac:dyDescent="0.3">
      <c r="B64" s="65">
        <v>56</v>
      </c>
      <c r="C64" s="82"/>
      <c r="D64" s="82"/>
      <c r="E64" s="83"/>
      <c r="F64" s="83"/>
      <c r="G64" s="76"/>
      <c r="H64" s="76"/>
      <c r="I64" s="77"/>
      <c r="J64" s="78"/>
      <c r="K64" s="84"/>
      <c r="L64" s="80"/>
      <c r="M64" s="81"/>
      <c r="N64" s="69" t="str" cm="1">
        <f t="array" ref="N64">IF(COUNTBLANK(C64:F64)&gt;=3,"",IF(AND(G64&lt;&gt;{"Pickup","Sedan","SUV","Truck","Van-Cargo","Van-Minivan","Van-Passenger"}),"Vehicle Type Category invalid",IF(AND(H64&lt;&gt;{"Light Duty","Medium Duty","Heavy Duty"}),"Weight Class invalid",IF(AND(I64&lt;&gt;{"Battery Electric (BEV)","Fuel Cell (FCV)","Plug-in Hybrid (PHEV)","Hybrid-Electric (HYBRID)","Internal Combustion (ICE)"}),"Vehicle Category Emissions invalid",IF(COUNTBLANK(J64:L64)&gt;=1,"Usage Missing",IF(ISBLANK(M64), "PSSP invalid","Valid"))))))</f>
        <v/>
      </c>
    </row>
    <row r="65" spans="2:14" ht="17.25" x14ac:dyDescent="0.3">
      <c r="B65" s="65">
        <v>57</v>
      </c>
      <c r="C65" s="82"/>
      <c r="D65" s="82"/>
      <c r="E65" s="83"/>
      <c r="F65" s="83"/>
      <c r="G65" s="76"/>
      <c r="H65" s="76"/>
      <c r="I65" s="77"/>
      <c r="J65" s="78"/>
      <c r="K65" s="84"/>
      <c r="L65" s="80"/>
      <c r="M65" s="81"/>
      <c r="N65" s="69" t="str" cm="1">
        <f t="array" ref="N65">IF(COUNTBLANK(C65:F65)&gt;=3,"",IF(AND(G65&lt;&gt;{"Pickup","Sedan","SUV","Truck","Van-Cargo","Van-Minivan","Van-Passenger"}),"Vehicle Type Category invalid",IF(AND(H65&lt;&gt;{"Light Duty","Medium Duty","Heavy Duty"}),"Weight Class invalid",IF(AND(I65&lt;&gt;{"Battery Electric (BEV)","Fuel Cell (FCV)","Plug-in Hybrid (PHEV)","Hybrid-Electric (HYBRID)","Internal Combustion (ICE)"}),"Vehicle Category Emissions invalid",IF(COUNTBLANK(J65:L65)&gt;=1,"Usage Missing",IF(ISBLANK(M65), "PSSP invalid","Valid"))))))</f>
        <v/>
      </c>
    </row>
    <row r="66" spans="2:14" ht="17.25" x14ac:dyDescent="0.3">
      <c r="B66" s="65">
        <v>58</v>
      </c>
      <c r="C66" s="82"/>
      <c r="D66" s="82"/>
      <c r="E66" s="83"/>
      <c r="F66" s="83"/>
      <c r="G66" s="76"/>
      <c r="H66" s="76"/>
      <c r="I66" s="77"/>
      <c r="J66" s="78"/>
      <c r="K66" s="84"/>
      <c r="L66" s="80"/>
      <c r="M66" s="81"/>
      <c r="N66" s="69" t="str" cm="1">
        <f t="array" ref="N66">IF(COUNTBLANK(C66:F66)&gt;=3,"",IF(AND(G66&lt;&gt;{"Pickup","Sedan","SUV","Truck","Van-Cargo","Van-Minivan","Van-Passenger"}),"Vehicle Type Category invalid",IF(AND(H66&lt;&gt;{"Light Duty","Medium Duty","Heavy Duty"}),"Weight Class invalid",IF(AND(I66&lt;&gt;{"Battery Electric (BEV)","Fuel Cell (FCV)","Plug-in Hybrid (PHEV)","Hybrid-Electric (HYBRID)","Internal Combustion (ICE)"}),"Vehicle Category Emissions invalid",IF(COUNTBLANK(J66:L66)&gt;=1,"Usage Missing",IF(ISBLANK(M66), "PSSP invalid","Valid"))))))</f>
        <v/>
      </c>
    </row>
    <row r="67" spans="2:14" ht="17.25" x14ac:dyDescent="0.3">
      <c r="B67" s="65">
        <v>59</v>
      </c>
      <c r="C67" s="82"/>
      <c r="D67" s="82"/>
      <c r="E67" s="83"/>
      <c r="F67" s="83"/>
      <c r="G67" s="76"/>
      <c r="H67" s="76"/>
      <c r="I67" s="77"/>
      <c r="J67" s="78"/>
      <c r="K67" s="84"/>
      <c r="L67" s="80"/>
      <c r="M67" s="81"/>
      <c r="N67" s="69" t="str" cm="1">
        <f t="array" ref="N67">IF(COUNTBLANK(C67:F67)&gt;=3,"",IF(AND(G67&lt;&gt;{"Pickup","Sedan","SUV","Truck","Van-Cargo","Van-Minivan","Van-Passenger"}),"Vehicle Type Category invalid",IF(AND(H67&lt;&gt;{"Light Duty","Medium Duty","Heavy Duty"}),"Weight Class invalid",IF(AND(I67&lt;&gt;{"Battery Electric (BEV)","Fuel Cell (FCV)","Plug-in Hybrid (PHEV)","Hybrid-Electric (HYBRID)","Internal Combustion (ICE)"}),"Vehicle Category Emissions invalid",IF(COUNTBLANK(J67:L67)&gt;=1,"Usage Missing",IF(ISBLANK(M67), "PSSP invalid","Valid"))))))</f>
        <v/>
      </c>
    </row>
    <row r="68" spans="2:14" ht="17.25" x14ac:dyDescent="0.3">
      <c r="B68" s="65">
        <v>60</v>
      </c>
      <c r="C68" s="82"/>
      <c r="D68" s="82"/>
      <c r="E68" s="83"/>
      <c r="F68" s="83"/>
      <c r="G68" s="76"/>
      <c r="H68" s="76"/>
      <c r="I68" s="77"/>
      <c r="J68" s="78"/>
      <c r="K68" s="84"/>
      <c r="L68" s="80"/>
      <c r="M68" s="81"/>
      <c r="N68" s="69" t="str" cm="1">
        <f t="array" ref="N68">IF(COUNTBLANK(C68:F68)&gt;=3,"",IF(AND(G68&lt;&gt;{"Pickup","Sedan","SUV","Truck","Van-Cargo","Van-Minivan","Van-Passenger"}),"Vehicle Type Category invalid",IF(AND(H68&lt;&gt;{"Light Duty","Medium Duty","Heavy Duty"}),"Weight Class invalid",IF(AND(I68&lt;&gt;{"Battery Electric (BEV)","Fuel Cell (FCV)","Plug-in Hybrid (PHEV)","Hybrid-Electric (HYBRID)","Internal Combustion (ICE)"}),"Vehicle Category Emissions invalid",IF(COUNTBLANK(J68:L68)&gt;=1,"Usage Missing",IF(ISBLANK(M68), "PSSP invalid","Valid"))))))</f>
        <v/>
      </c>
    </row>
    <row r="69" spans="2:14" ht="17.25" x14ac:dyDescent="0.3">
      <c r="B69" s="65">
        <v>61</v>
      </c>
      <c r="C69" s="82"/>
      <c r="D69" s="82"/>
      <c r="E69" s="83"/>
      <c r="F69" s="83"/>
      <c r="G69" s="76"/>
      <c r="H69" s="76"/>
      <c r="I69" s="77"/>
      <c r="J69" s="78"/>
      <c r="K69" s="84"/>
      <c r="L69" s="80"/>
      <c r="M69" s="81"/>
      <c r="N69" s="69" t="str" cm="1">
        <f t="array" ref="N69">IF(COUNTBLANK(C69:F69)&gt;=3,"",IF(AND(G69&lt;&gt;{"Pickup","Sedan","SUV","Truck","Van-Cargo","Van-Minivan","Van-Passenger"}),"Vehicle Type Category invalid",IF(AND(H69&lt;&gt;{"Light Duty","Medium Duty","Heavy Duty"}),"Weight Class invalid",IF(AND(I69&lt;&gt;{"Battery Electric (BEV)","Fuel Cell (FCV)","Plug-in Hybrid (PHEV)","Hybrid-Electric (HYBRID)","Internal Combustion (ICE)"}),"Vehicle Category Emissions invalid",IF(COUNTBLANK(J69:L69)&gt;=1,"Usage Missing",IF(ISBLANK(M69), "PSSP invalid","Valid"))))))</f>
        <v/>
      </c>
    </row>
    <row r="70" spans="2:14" ht="17.25" x14ac:dyDescent="0.3">
      <c r="B70" s="65">
        <v>62</v>
      </c>
      <c r="C70" s="82"/>
      <c r="D70" s="82"/>
      <c r="E70" s="83"/>
      <c r="F70" s="83"/>
      <c r="G70" s="76"/>
      <c r="H70" s="76"/>
      <c r="I70" s="77"/>
      <c r="J70" s="78"/>
      <c r="K70" s="84"/>
      <c r="L70" s="80"/>
      <c r="M70" s="81"/>
      <c r="N70" s="69" t="str" cm="1">
        <f t="array" ref="N70">IF(COUNTBLANK(C70:F70)&gt;=3,"",IF(AND(G70&lt;&gt;{"Pickup","Sedan","SUV","Truck","Van-Cargo","Van-Minivan","Van-Passenger"}),"Vehicle Type Category invalid",IF(AND(H70&lt;&gt;{"Light Duty","Medium Duty","Heavy Duty"}),"Weight Class invalid",IF(AND(I70&lt;&gt;{"Battery Electric (BEV)","Fuel Cell (FCV)","Plug-in Hybrid (PHEV)","Hybrid-Electric (HYBRID)","Internal Combustion (ICE)"}),"Vehicle Category Emissions invalid",IF(COUNTBLANK(J70:L70)&gt;=1,"Usage Missing",IF(ISBLANK(M70), "PSSP invalid","Valid"))))))</f>
        <v/>
      </c>
    </row>
    <row r="71" spans="2:14" ht="17.25" x14ac:dyDescent="0.3">
      <c r="B71" s="65">
        <v>63</v>
      </c>
      <c r="C71" s="82"/>
      <c r="D71" s="82"/>
      <c r="E71" s="83"/>
      <c r="F71" s="83"/>
      <c r="G71" s="76"/>
      <c r="H71" s="76"/>
      <c r="I71" s="77"/>
      <c r="J71" s="78"/>
      <c r="K71" s="84"/>
      <c r="L71" s="80"/>
      <c r="M71" s="81"/>
      <c r="N71" s="69" t="str" cm="1">
        <f t="array" ref="N71">IF(COUNTBLANK(C71:F71)&gt;=3,"",IF(AND(G71&lt;&gt;{"Pickup","Sedan","SUV","Truck","Van-Cargo","Van-Minivan","Van-Passenger"}),"Vehicle Type Category invalid",IF(AND(H71&lt;&gt;{"Light Duty","Medium Duty","Heavy Duty"}),"Weight Class invalid",IF(AND(I71&lt;&gt;{"Battery Electric (BEV)","Fuel Cell (FCV)","Plug-in Hybrid (PHEV)","Hybrid-Electric (HYBRID)","Internal Combustion (ICE)"}),"Vehicle Category Emissions invalid",IF(COUNTBLANK(J71:L71)&gt;=1,"Usage Missing",IF(ISBLANK(M71), "PSSP invalid","Valid"))))))</f>
        <v/>
      </c>
    </row>
    <row r="72" spans="2:14" ht="17.25" x14ac:dyDescent="0.3">
      <c r="B72" s="65">
        <v>64</v>
      </c>
      <c r="C72" s="82"/>
      <c r="D72" s="82"/>
      <c r="E72" s="83"/>
      <c r="F72" s="83"/>
      <c r="G72" s="76"/>
      <c r="H72" s="76"/>
      <c r="I72" s="77"/>
      <c r="J72" s="78"/>
      <c r="K72" s="84"/>
      <c r="L72" s="80"/>
      <c r="M72" s="81"/>
      <c r="N72" s="69" t="str" cm="1">
        <f t="array" ref="N72">IF(COUNTBLANK(C72:F72)&gt;=3,"",IF(AND(G72&lt;&gt;{"Pickup","Sedan","SUV","Truck","Van-Cargo","Van-Minivan","Van-Passenger"}),"Vehicle Type Category invalid",IF(AND(H72&lt;&gt;{"Light Duty","Medium Duty","Heavy Duty"}),"Weight Class invalid",IF(AND(I72&lt;&gt;{"Battery Electric (BEV)","Fuel Cell (FCV)","Plug-in Hybrid (PHEV)","Hybrid-Electric (HYBRID)","Internal Combustion (ICE)"}),"Vehicle Category Emissions invalid",IF(COUNTBLANK(J72:L72)&gt;=1,"Usage Missing",IF(ISBLANK(M72), "PSSP invalid","Valid"))))))</f>
        <v/>
      </c>
    </row>
    <row r="73" spans="2:14" ht="17.25" x14ac:dyDescent="0.3">
      <c r="B73" s="65">
        <v>65</v>
      </c>
      <c r="C73" s="82"/>
      <c r="D73" s="82"/>
      <c r="E73" s="83"/>
      <c r="F73" s="83"/>
      <c r="G73" s="76"/>
      <c r="H73" s="76"/>
      <c r="I73" s="77"/>
      <c r="J73" s="78"/>
      <c r="K73" s="84"/>
      <c r="L73" s="80"/>
      <c r="M73" s="81"/>
      <c r="N73" s="69" t="str" cm="1">
        <f t="array" ref="N73">IF(COUNTBLANK(C73:F73)&gt;=3,"",IF(AND(G73&lt;&gt;{"Pickup","Sedan","SUV","Truck","Van-Cargo","Van-Minivan","Van-Passenger"}),"Vehicle Type Category invalid",IF(AND(H73&lt;&gt;{"Light Duty","Medium Duty","Heavy Duty"}),"Weight Class invalid",IF(AND(I73&lt;&gt;{"Battery Electric (BEV)","Fuel Cell (FCV)","Plug-in Hybrid (PHEV)","Hybrid-Electric (HYBRID)","Internal Combustion (ICE)"}),"Vehicle Category Emissions invalid",IF(COUNTBLANK(J73:L73)&gt;=1,"Usage Missing",IF(ISBLANK(M73), "PSSP invalid","Valid"))))))</f>
        <v/>
      </c>
    </row>
    <row r="74" spans="2:14" ht="17.25" x14ac:dyDescent="0.3">
      <c r="B74" s="65">
        <v>66</v>
      </c>
      <c r="C74" s="82"/>
      <c r="D74" s="82"/>
      <c r="E74" s="83"/>
      <c r="F74" s="83"/>
      <c r="G74" s="76"/>
      <c r="H74" s="76"/>
      <c r="I74" s="77"/>
      <c r="J74" s="78"/>
      <c r="K74" s="84"/>
      <c r="L74" s="80"/>
      <c r="M74" s="81"/>
      <c r="N74" s="69" t="str" cm="1">
        <f t="array" ref="N74">IF(COUNTBLANK(C74:F74)&gt;=3,"",IF(AND(G74&lt;&gt;{"Pickup","Sedan","SUV","Truck","Van-Cargo","Van-Minivan","Van-Passenger"}),"Vehicle Type Category invalid",IF(AND(H74&lt;&gt;{"Light Duty","Medium Duty","Heavy Duty"}),"Weight Class invalid",IF(AND(I74&lt;&gt;{"Battery Electric (BEV)","Fuel Cell (FCV)","Plug-in Hybrid (PHEV)","Hybrid-Electric (HYBRID)","Internal Combustion (ICE)"}),"Vehicle Category Emissions invalid",IF(COUNTBLANK(J74:L74)&gt;=1,"Usage Missing",IF(ISBLANK(M74), "PSSP invalid","Valid"))))))</f>
        <v/>
      </c>
    </row>
    <row r="75" spans="2:14" ht="17.25" x14ac:dyDescent="0.3">
      <c r="B75" s="65">
        <v>67</v>
      </c>
      <c r="C75" s="82"/>
      <c r="D75" s="82"/>
      <c r="E75" s="83"/>
      <c r="F75" s="83"/>
      <c r="G75" s="76"/>
      <c r="H75" s="76"/>
      <c r="I75" s="77"/>
      <c r="J75" s="78"/>
      <c r="K75" s="84"/>
      <c r="L75" s="80"/>
      <c r="M75" s="81"/>
      <c r="N75" s="69" t="str" cm="1">
        <f t="array" ref="N75">IF(COUNTBLANK(C75:F75)&gt;=3,"",IF(AND(G75&lt;&gt;{"Pickup","Sedan","SUV","Truck","Van-Cargo","Van-Minivan","Van-Passenger"}),"Vehicle Type Category invalid",IF(AND(H75&lt;&gt;{"Light Duty","Medium Duty","Heavy Duty"}),"Weight Class invalid",IF(AND(I75&lt;&gt;{"Battery Electric (BEV)","Fuel Cell (FCV)","Plug-in Hybrid (PHEV)","Hybrid-Electric (HYBRID)","Internal Combustion (ICE)"}),"Vehicle Category Emissions invalid",IF(COUNTBLANK(J75:L75)&gt;=1,"Usage Missing",IF(ISBLANK(M75), "PSSP invalid","Valid"))))))</f>
        <v/>
      </c>
    </row>
    <row r="76" spans="2:14" ht="17.25" x14ac:dyDescent="0.3">
      <c r="B76" s="65">
        <v>68</v>
      </c>
      <c r="C76" s="82"/>
      <c r="D76" s="82"/>
      <c r="E76" s="83"/>
      <c r="F76" s="83"/>
      <c r="G76" s="76"/>
      <c r="H76" s="76"/>
      <c r="I76" s="77"/>
      <c r="J76" s="78"/>
      <c r="K76" s="84"/>
      <c r="L76" s="80"/>
      <c r="M76" s="81"/>
      <c r="N76" s="69" t="str" cm="1">
        <f t="array" ref="N76">IF(COUNTBLANK(C76:F76)&gt;=3,"",IF(AND(G76&lt;&gt;{"Pickup","Sedan","SUV","Truck","Van-Cargo","Van-Minivan","Van-Passenger"}),"Vehicle Type Category invalid",IF(AND(H76&lt;&gt;{"Light Duty","Medium Duty","Heavy Duty"}),"Weight Class invalid",IF(AND(I76&lt;&gt;{"Battery Electric (BEV)","Fuel Cell (FCV)","Plug-in Hybrid (PHEV)","Hybrid-Electric (HYBRID)","Internal Combustion (ICE)"}),"Vehicle Category Emissions invalid",IF(COUNTBLANK(J76:L76)&gt;=1,"Usage Missing",IF(ISBLANK(M76), "PSSP invalid","Valid"))))))</f>
        <v/>
      </c>
    </row>
    <row r="77" spans="2:14" ht="17.25" x14ac:dyDescent="0.3">
      <c r="B77" s="65">
        <v>69</v>
      </c>
      <c r="C77" s="82"/>
      <c r="D77" s="82"/>
      <c r="E77" s="83"/>
      <c r="F77" s="83"/>
      <c r="G77" s="76"/>
      <c r="H77" s="76"/>
      <c r="I77" s="77"/>
      <c r="J77" s="78"/>
      <c r="K77" s="84"/>
      <c r="L77" s="80"/>
      <c r="M77" s="81"/>
      <c r="N77" s="69" t="str" cm="1">
        <f t="array" ref="N77">IF(COUNTBLANK(C77:F77)&gt;=3,"",IF(AND(G77&lt;&gt;{"Pickup","Sedan","SUV","Truck","Van-Cargo","Van-Minivan","Van-Passenger"}),"Vehicle Type Category invalid",IF(AND(H77&lt;&gt;{"Light Duty","Medium Duty","Heavy Duty"}),"Weight Class invalid",IF(AND(I77&lt;&gt;{"Battery Electric (BEV)","Fuel Cell (FCV)","Plug-in Hybrid (PHEV)","Hybrid-Electric (HYBRID)","Internal Combustion (ICE)"}),"Vehicle Category Emissions invalid",IF(COUNTBLANK(J77:L77)&gt;=1,"Usage Missing",IF(ISBLANK(M77), "PSSP invalid","Valid"))))))</f>
        <v/>
      </c>
    </row>
    <row r="78" spans="2:14" ht="17.25" x14ac:dyDescent="0.3">
      <c r="B78" s="65">
        <v>70</v>
      </c>
      <c r="C78" s="82"/>
      <c r="D78" s="82"/>
      <c r="E78" s="83"/>
      <c r="F78" s="83"/>
      <c r="G78" s="76"/>
      <c r="H78" s="76"/>
      <c r="I78" s="77"/>
      <c r="J78" s="78"/>
      <c r="K78" s="84"/>
      <c r="L78" s="80"/>
      <c r="M78" s="81"/>
      <c r="N78" s="69" t="str" cm="1">
        <f t="array" ref="N78">IF(COUNTBLANK(C78:F78)&gt;=3,"",IF(AND(G78&lt;&gt;{"Pickup","Sedan","SUV","Truck","Van-Cargo","Van-Minivan","Van-Passenger"}),"Vehicle Type Category invalid",IF(AND(H78&lt;&gt;{"Light Duty","Medium Duty","Heavy Duty"}),"Weight Class invalid",IF(AND(I78&lt;&gt;{"Battery Electric (BEV)","Fuel Cell (FCV)","Plug-in Hybrid (PHEV)","Hybrid-Electric (HYBRID)","Internal Combustion (ICE)"}),"Vehicle Category Emissions invalid",IF(COUNTBLANK(J78:L78)&gt;=1,"Usage Missing",IF(ISBLANK(M78), "PSSP invalid","Valid"))))))</f>
        <v/>
      </c>
    </row>
    <row r="79" spans="2:14" ht="17.25" x14ac:dyDescent="0.3">
      <c r="B79" s="65">
        <v>71</v>
      </c>
      <c r="C79" s="82"/>
      <c r="D79" s="82"/>
      <c r="E79" s="83"/>
      <c r="F79" s="83"/>
      <c r="G79" s="76"/>
      <c r="H79" s="76"/>
      <c r="I79" s="77"/>
      <c r="J79" s="78"/>
      <c r="K79" s="84"/>
      <c r="L79" s="80"/>
      <c r="M79" s="81"/>
      <c r="N79" s="69" t="str" cm="1">
        <f t="array" ref="N79">IF(COUNTBLANK(C79:F79)&gt;=3,"",IF(AND(G79&lt;&gt;{"Pickup","Sedan","SUV","Truck","Van-Cargo","Van-Minivan","Van-Passenger"}),"Vehicle Type Category invalid",IF(AND(H79&lt;&gt;{"Light Duty","Medium Duty","Heavy Duty"}),"Weight Class invalid",IF(AND(I79&lt;&gt;{"Battery Electric (BEV)","Fuel Cell (FCV)","Plug-in Hybrid (PHEV)","Hybrid-Electric (HYBRID)","Internal Combustion (ICE)"}),"Vehicle Category Emissions invalid",IF(COUNTBLANK(J79:L79)&gt;=1,"Usage Missing",IF(ISBLANK(M79), "PSSP invalid","Valid"))))))</f>
        <v/>
      </c>
    </row>
    <row r="80" spans="2:14" ht="17.25" x14ac:dyDescent="0.3">
      <c r="B80" s="65">
        <v>72</v>
      </c>
      <c r="C80" s="82"/>
      <c r="D80" s="82"/>
      <c r="E80" s="83"/>
      <c r="F80" s="83"/>
      <c r="G80" s="76"/>
      <c r="H80" s="76"/>
      <c r="I80" s="77"/>
      <c r="J80" s="78"/>
      <c r="K80" s="84"/>
      <c r="L80" s="80"/>
      <c r="M80" s="81"/>
      <c r="N80" s="69" t="str" cm="1">
        <f t="array" ref="N80">IF(COUNTBLANK(C80:F80)&gt;=3,"",IF(AND(G80&lt;&gt;{"Pickup","Sedan","SUV","Truck","Van-Cargo","Van-Minivan","Van-Passenger"}),"Vehicle Type Category invalid",IF(AND(H80&lt;&gt;{"Light Duty","Medium Duty","Heavy Duty"}),"Weight Class invalid",IF(AND(I80&lt;&gt;{"Battery Electric (BEV)","Fuel Cell (FCV)","Plug-in Hybrid (PHEV)","Hybrid-Electric (HYBRID)","Internal Combustion (ICE)"}),"Vehicle Category Emissions invalid",IF(COUNTBLANK(J80:L80)&gt;=1,"Usage Missing",IF(ISBLANK(M80), "PSSP invalid","Valid"))))))</f>
        <v/>
      </c>
    </row>
    <row r="81" spans="2:14" ht="17.25" x14ac:dyDescent="0.3">
      <c r="B81" s="65">
        <v>73</v>
      </c>
      <c r="C81" s="82"/>
      <c r="D81" s="82"/>
      <c r="E81" s="83"/>
      <c r="F81" s="83"/>
      <c r="G81" s="76"/>
      <c r="H81" s="76"/>
      <c r="I81" s="77"/>
      <c r="J81" s="78"/>
      <c r="K81" s="84"/>
      <c r="L81" s="80"/>
      <c r="M81" s="81"/>
      <c r="N81" s="69" t="str" cm="1">
        <f t="array" ref="N81">IF(COUNTBLANK(C81:F81)&gt;=3,"",IF(AND(G81&lt;&gt;{"Pickup","Sedan","SUV","Truck","Van-Cargo","Van-Minivan","Van-Passenger"}),"Vehicle Type Category invalid",IF(AND(H81&lt;&gt;{"Light Duty","Medium Duty","Heavy Duty"}),"Weight Class invalid",IF(AND(I81&lt;&gt;{"Battery Electric (BEV)","Fuel Cell (FCV)","Plug-in Hybrid (PHEV)","Hybrid-Electric (HYBRID)","Internal Combustion (ICE)"}),"Vehicle Category Emissions invalid",IF(COUNTBLANK(J81:L81)&gt;=1,"Usage Missing",IF(ISBLANK(M81), "PSSP invalid","Valid"))))))</f>
        <v/>
      </c>
    </row>
    <row r="82" spans="2:14" ht="17.25" x14ac:dyDescent="0.3">
      <c r="B82" s="65">
        <v>74</v>
      </c>
      <c r="C82" s="82"/>
      <c r="D82" s="82"/>
      <c r="E82" s="83"/>
      <c r="F82" s="83"/>
      <c r="G82" s="76"/>
      <c r="H82" s="76"/>
      <c r="I82" s="77"/>
      <c r="J82" s="78"/>
      <c r="K82" s="84"/>
      <c r="L82" s="80"/>
      <c r="M82" s="81"/>
      <c r="N82" s="69" t="str" cm="1">
        <f t="array" ref="N82">IF(COUNTBLANK(C82:F82)&gt;=3,"",IF(AND(G82&lt;&gt;{"Pickup","Sedan","SUV","Truck","Van-Cargo","Van-Minivan","Van-Passenger"}),"Vehicle Type Category invalid",IF(AND(H82&lt;&gt;{"Light Duty","Medium Duty","Heavy Duty"}),"Weight Class invalid",IF(AND(I82&lt;&gt;{"Battery Electric (BEV)","Fuel Cell (FCV)","Plug-in Hybrid (PHEV)","Hybrid-Electric (HYBRID)","Internal Combustion (ICE)"}),"Vehicle Category Emissions invalid",IF(COUNTBLANK(J82:L82)&gt;=1,"Usage Missing",IF(ISBLANK(M82), "PSSP invalid","Valid"))))))</f>
        <v/>
      </c>
    </row>
    <row r="83" spans="2:14" ht="17.25" x14ac:dyDescent="0.3">
      <c r="B83" s="65">
        <v>75</v>
      </c>
      <c r="C83" s="82"/>
      <c r="D83" s="82"/>
      <c r="E83" s="83"/>
      <c r="F83" s="83"/>
      <c r="G83" s="76"/>
      <c r="H83" s="76"/>
      <c r="I83" s="77"/>
      <c r="J83" s="78"/>
      <c r="K83" s="84"/>
      <c r="L83" s="80"/>
      <c r="M83" s="81"/>
      <c r="N83" s="69" t="str" cm="1">
        <f t="array" ref="N83">IF(COUNTBLANK(C83:F83)&gt;=3,"",IF(AND(G83&lt;&gt;{"Pickup","Sedan","SUV","Truck","Van-Cargo","Van-Minivan","Van-Passenger"}),"Vehicle Type Category invalid",IF(AND(H83&lt;&gt;{"Light Duty","Medium Duty","Heavy Duty"}),"Weight Class invalid",IF(AND(I83&lt;&gt;{"Battery Electric (BEV)","Fuel Cell (FCV)","Plug-in Hybrid (PHEV)","Hybrid-Electric (HYBRID)","Internal Combustion (ICE)"}),"Vehicle Category Emissions invalid",IF(COUNTBLANK(J83:L83)&gt;=1,"Usage Missing",IF(ISBLANK(M83), "PSSP invalid","Valid"))))))</f>
        <v/>
      </c>
    </row>
    <row r="84" spans="2:14" ht="17.25" x14ac:dyDescent="0.3">
      <c r="B84" s="65">
        <v>76</v>
      </c>
      <c r="C84" s="82"/>
      <c r="D84" s="82"/>
      <c r="E84" s="83"/>
      <c r="F84" s="83"/>
      <c r="G84" s="76"/>
      <c r="H84" s="76"/>
      <c r="I84" s="77"/>
      <c r="J84" s="78"/>
      <c r="K84" s="84"/>
      <c r="L84" s="80"/>
      <c r="M84" s="81"/>
      <c r="N84" s="69" t="str" cm="1">
        <f t="array" ref="N84">IF(COUNTBLANK(C84:F84)&gt;=3,"",IF(AND(G84&lt;&gt;{"Pickup","Sedan","SUV","Truck","Van-Cargo","Van-Minivan","Van-Passenger"}),"Vehicle Type Category invalid",IF(AND(H84&lt;&gt;{"Light Duty","Medium Duty","Heavy Duty"}),"Weight Class invalid",IF(AND(I84&lt;&gt;{"Battery Electric (BEV)","Fuel Cell (FCV)","Plug-in Hybrid (PHEV)","Hybrid-Electric (HYBRID)","Internal Combustion (ICE)"}),"Vehicle Category Emissions invalid",IF(COUNTBLANK(J84:L84)&gt;=1,"Usage Missing",IF(ISBLANK(M84), "PSSP invalid","Valid"))))))</f>
        <v/>
      </c>
    </row>
    <row r="85" spans="2:14" ht="17.25" x14ac:dyDescent="0.3">
      <c r="B85" s="65">
        <v>77</v>
      </c>
      <c r="C85" s="82"/>
      <c r="D85" s="82"/>
      <c r="E85" s="83"/>
      <c r="F85" s="83"/>
      <c r="G85" s="76"/>
      <c r="H85" s="76"/>
      <c r="I85" s="77"/>
      <c r="J85" s="78"/>
      <c r="K85" s="84"/>
      <c r="L85" s="80"/>
      <c r="M85" s="81"/>
      <c r="N85" s="69" t="str" cm="1">
        <f t="array" ref="N85">IF(COUNTBLANK(C85:F85)&gt;=3,"",IF(AND(G85&lt;&gt;{"Pickup","Sedan","SUV","Truck","Van-Cargo","Van-Minivan","Van-Passenger"}),"Vehicle Type Category invalid",IF(AND(H85&lt;&gt;{"Light Duty","Medium Duty","Heavy Duty"}),"Weight Class invalid",IF(AND(I85&lt;&gt;{"Battery Electric (BEV)","Fuel Cell (FCV)","Plug-in Hybrid (PHEV)","Hybrid-Electric (HYBRID)","Internal Combustion (ICE)"}),"Vehicle Category Emissions invalid",IF(COUNTBLANK(J85:L85)&gt;=1,"Usage Missing",IF(ISBLANK(M85), "PSSP invalid","Valid"))))))</f>
        <v/>
      </c>
    </row>
    <row r="86" spans="2:14" ht="17.25" x14ac:dyDescent="0.3">
      <c r="B86" s="65">
        <v>78</v>
      </c>
      <c r="C86" s="82"/>
      <c r="D86" s="82"/>
      <c r="E86" s="83"/>
      <c r="F86" s="83"/>
      <c r="G86" s="76"/>
      <c r="H86" s="76"/>
      <c r="I86" s="77"/>
      <c r="J86" s="78"/>
      <c r="K86" s="84"/>
      <c r="L86" s="80"/>
      <c r="M86" s="81"/>
      <c r="N86" s="69" t="str" cm="1">
        <f t="array" ref="N86">IF(COUNTBLANK(C86:F86)&gt;=3,"",IF(AND(G86&lt;&gt;{"Pickup","Sedan","SUV","Truck","Van-Cargo","Van-Minivan","Van-Passenger"}),"Vehicle Type Category invalid",IF(AND(H86&lt;&gt;{"Light Duty","Medium Duty","Heavy Duty"}),"Weight Class invalid",IF(AND(I86&lt;&gt;{"Battery Electric (BEV)","Fuel Cell (FCV)","Plug-in Hybrid (PHEV)","Hybrid-Electric (HYBRID)","Internal Combustion (ICE)"}),"Vehicle Category Emissions invalid",IF(COUNTBLANK(J86:L86)&gt;=1,"Usage Missing",IF(ISBLANK(M86), "PSSP invalid","Valid"))))))</f>
        <v/>
      </c>
    </row>
    <row r="87" spans="2:14" ht="17.25" x14ac:dyDescent="0.3">
      <c r="B87" s="65">
        <v>79</v>
      </c>
      <c r="C87" s="82"/>
      <c r="D87" s="82"/>
      <c r="E87" s="83"/>
      <c r="F87" s="83"/>
      <c r="G87" s="76"/>
      <c r="H87" s="76"/>
      <c r="I87" s="77"/>
      <c r="J87" s="78"/>
      <c r="K87" s="84"/>
      <c r="L87" s="80"/>
      <c r="M87" s="81"/>
      <c r="N87" s="69" t="str" cm="1">
        <f t="array" ref="N87">IF(COUNTBLANK(C87:F87)&gt;=3,"",IF(AND(G87&lt;&gt;{"Pickup","Sedan","SUV","Truck","Van-Cargo","Van-Minivan","Van-Passenger"}),"Vehicle Type Category invalid",IF(AND(H87&lt;&gt;{"Light Duty","Medium Duty","Heavy Duty"}),"Weight Class invalid",IF(AND(I87&lt;&gt;{"Battery Electric (BEV)","Fuel Cell (FCV)","Plug-in Hybrid (PHEV)","Hybrid-Electric (HYBRID)","Internal Combustion (ICE)"}),"Vehicle Category Emissions invalid",IF(COUNTBLANK(J87:L87)&gt;=1,"Usage Missing",IF(ISBLANK(M87), "PSSP invalid","Valid"))))))</f>
        <v/>
      </c>
    </row>
    <row r="88" spans="2:14" ht="17.25" x14ac:dyDescent="0.3">
      <c r="B88" s="65">
        <v>80</v>
      </c>
      <c r="C88" s="82"/>
      <c r="D88" s="82"/>
      <c r="E88" s="83"/>
      <c r="F88" s="83"/>
      <c r="G88" s="76"/>
      <c r="H88" s="76"/>
      <c r="I88" s="77"/>
      <c r="J88" s="78"/>
      <c r="K88" s="84"/>
      <c r="L88" s="80"/>
      <c r="M88" s="81"/>
      <c r="N88" s="69" t="str" cm="1">
        <f t="array" ref="N88">IF(COUNTBLANK(C88:F88)&gt;=3,"",IF(AND(G88&lt;&gt;{"Pickup","Sedan","SUV","Truck","Van-Cargo","Van-Minivan","Van-Passenger"}),"Vehicle Type Category invalid",IF(AND(H88&lt;&gt;{"Light Duty","Medium Duty","Heavy Duty"}),"Weight Class invalid",IF(AND(I88&lt;&gt;{"Battery Electric (BEV)","Fuel Cell (FCV)","Plug-in Hybrid (PHEV)","Hybrid-Electric (HYBRID)","Internal Combustion (ICE)"}),"Vehicle Category Emissions invalid",IF(COUNTBLANK(J88:L88)&gt;=1,"Usage Missing",IF(ISBLANK(M88), "PSSP invalid","Valid"))))))</f>
        <v/>
      </c>
    </row>
    <row r="89" spans="2:14" ht="17.25" x14ac:dyDescent="0.3">
      <c r="B89" s="65">
        <v>81</v>
      </c>
      <c r="C89" s="82"/>
      <c r="D89" s="82"/>
      <c r="E89" s="83"/>
      <c r="F89" s="83"/>
      <c r="G89" s="76"/>
      <c r="H89" s="76"/>
      <c r="I89" s="77"/>
      <c r="J89" s="78"/>
      <c r="K89" s="84"/>
      <c r="L89" s="80"/>
      <c r="M89" s="81"/>
      <c r="N89" s="69" t="str" cm="1">
        <f t="array" ref="N89">IF(COUNTBLANK(C89:F89)&gt;=3,"",IF(AND(G89&lt;&gt;{"Pickup","Sedan","SUV","Truck","Van-Cargo","Van-Minivan","Van-Passenger"}),"Vehicle Type Category invalid",IF(AND(H89&lt;&gt;{"Light Duty","Medium Duty","Heavy Duty"}),"Weight Class invalid",IF(AND(I89&lt;&gt;{"Battery Electric (BEV)","Fuel Cell (FCV)","Plug-in Hybrid (PHEV)","Hybrid-Electric (HYBRID)","Internal Combustion (ICE)"}),"Vehicle Category Emissions invalid",IF(COUNTBLANK(J89:L89)&gt;=1,"Usage Missing",IF(ISBLANK(M89), "PSSP invalid","Valid"))))))</f>
        <v/>
      </c>
    </row>
    <row r="90" spans="2:14" ht="17.25" x14ac:dyDescent="0.3">
      <c r="B90" s="65">
        <v>82</v>
      </c>
      <c r="C90" s="82"/>
      <c r="D90" s="82"/>
      <c r="E90" s="83"/>
      <c r="F90" s="83"/>
      <c r="G90" s="76"/>
      <c r="H90" s="76"/>
      <c r="I90" s="77"/>
      <c r="J90" s="78"/>
      <c r="K90" s="84"/>
      <c r="L90" s="80"/>
      <c r="M90" s="81"/>
      <c r="N90" s="69" t="str" cm="1">
        <f t="array" ref="N90">IF(COUNTBLANK(C90:F90)&gt;=3,"",IF(AND(G90&lt;&gt;{"Pickup","Sedan","SUV","Truck","Van-Cargo","Van-Minivan","Van-Passenger"}),"Vehicle Type Category invalid",IF(AND(H90&lt;&gt;{"Light Duty","Medium Duty","Heavy Duty"}),"Weight Class invalid",IF(AND(I90&lt;&gt;{"Battery Electric (BEV)","Fuel Cell (FCV)","Plug-in Hybrid (PHEV)","Hybrid-Electric (HYBRID)","Internal Combustion (ICE)"}),"Vehicle Category Emissions invalid",IF(COUNTBLANK(J90:L90)&gt;=1,"Usage Missing",IF(ISBLANK(M90), "PSSP invalid","Valid"))))))</f>
        <v/>
      </c>
    </row>
    <row r="91" spans="2:14" ht="17.25" x14ac:dyDescent="0.3">
      <c r="B91" s="65">
        <v>83</v>
      </c>
      <c r="C91" s="82"/>
      <c r="D91" s="82"/>
      <c r="E91" s="83"/>
      <c r="F91" s="83"/>
      <c r="G91" s="76"/>
      <c r="H91" s="76"/>
      <c r="I91" s="77"/>
      <c r="J91" s="78"/>
      <c r="K91" s="84"/>
      <c r="L91" s="80"/>
      <c r="M91" s="81"/>
      <c r="N91" s="69" t="str" cm="1">
        <f t="array" ref="N91">IF(COUNTBLANK(C91:F91)&gt;=3,"",IF(AND(G91&lt;&gt;{"Pickup","Sedan","SUV","Truck","Van-Cargo","Van-Minivan","Van-Passenger"}),"Vehicle Type Category invalid",IF(AND(H91&lt;&gt;{"Light Duty","Medium Duty","Heavy Duty"}),"Weight Class invalid",IF(AND(I91&lt;&gt;{"Battery Electric (BEV)","Fuel Cell (FCV)","Plug-in Hybrid (PHEV)","Hybrid-Electric (HYBRID)","Internal Combustion (ICE)"}),"Vehicle Category Emissions invalid",IF(COUNTBLANK(J91:L91)&gt;=1,"Usage Missing",IF(ISBLANK(M91), "PSSP invalid","Valid"))))))</f>
        <v/>
      </c>
    </row>
    <row r="92" spans="2:14" ht="17.25" x14ac:dyDescent="0.3">
      <c r="B92" s="65">
        <v>84</v>
      </c>
      <c r="C92" s="82"/>
      <c r="D92" s="82"/>
      <c r="E92" s="83"/>
      <c r="F92" s="83"/>
      <c r="G92" s="76"/>
      <c r="H92" s="76"/>
      <c r="I92" s="77"/>
      <c r="J92" s="78"/>
      <c r="K92" s="84"/>
      <c r="L92" s="80"/>
      <c r="M92" s="81"/>
      <c r="N92" s="69" t="str" cm="1">
        <f t="array" ref="N92">IF(COUNTBLANK(C92:F92)&gt;=3,"",IF(AND(G92&lt;&gt;{"Pickup","Sedan","SUV","Truck","Van-Cargo","Van-Minivan","Van-Passenger"}),"Vehicle Type Category invalid",IF(AND(H92&lt;&gt;{"Light Duty","Medium Duty","Heavy Duty"}),"Weight Class invalid",IF(AND(I92&lt;&gt;{"Battery Electric (BEV)","Fuel Cell (FCV)","Plug-in Hybrid (PHEV)","Hybrid-Electric (HYBRID)","Internal Combustion (ICE)"}),"Vehicle Category Emissions invalid",IF(COUNTBLANK(J92:L92)&gt;=1,"Usage Missing",IF(ISBLANK(M92), "PSSP invalid","Valid"))))))</f>
        <v/>
      </c>
    </row>
    <row r="93" spans="2:14" ht="17.25" x14ac:dyDescent="0.3">
      <c r="B93" s="65">
        <v>85</v>
      </c>
      <c r="C93" s="82"/>
      <c r="D93" s="82"/>
      <c r="E93" s="83"/>
      <c r="F93" s="83"/>
      <c r="G93" s="76"/>
      <c r="H93" s="76"/>
      <c r="I93" s="77"/>
      <c r="J93" s="78"/>
      <c r="K93" s="84"/>
      <c r="L93" s="80"/>
      <c r="M93" s="81"/>
      <c r="N93" s="69" t="str" cm="1">
        <f t="array" ref="N93">IF(COUNTBLANK(C93:F93)&gt;=3,"",IF(AND(G93&lt;&gt;{"Pickup","Sedan","SUV","Truck","Van-Cargo","Van-Minivan","Van-Passenger"}),"Vehicle Type Category invalid",IF(AND(H93&lt;&gt;{"Light Duty","Medium Duty","Heavy Duty"}),"Weight Class invalid",IF(AND(I93&lt;&gt;{"Battery Electric (BEV)","Fuel Cell (FCV)","Plug-in Hybrid (PHEV)","Hybrid-Electric (HYBRID)","Internal Combustion (ICE)"}),"Vehicle Category Emissions invalid",IF(COUNTBLANK(J93:L93)&gt;=1,"Usage Missing",IF(ISBLANK(M93), "PSSP invalid","Valid"))))))</f>
        <v/>
      </c>
    </row>
    <row r="94" spans="2:14" ht="17.25" x14ac:dyDescent="0.3">
      <c r="B94" s="65">
        <v>86</v>
      </c>
      <c r="C94" s="82"/>
      <c r="D94" s="82"/>
      <c r="E94" s="83"/>
      <c r="F94" s="83"/>
      <c r="G94" s="76"/>
      <c r="H94" s="76"/>
      <c r="I94" s="77"/>
      <c r="J94" s="78"/>
      <c r="K94" s="84"/>
      <c r="L94" s="80"/>
      <c r="M94" s="81"/>
      <c r="N94" s="69" t="str" cm="1">
        <f t="array" ref="N94">IF(COUNTBLANK(C94:F94)&gt;=3,"",IF(AND(G94&lt;&gt;{"Pickup","Sedan","SUV","Truck","Van-Cargo","Van-Minivan","Van-Passenger"}),"Vehicle Type Category invalid",IF(AND(H94&lt;&gt;{"Light Duty","Medium Duty","Heavy Duty"}),"Weight Class invalid",IF(AND(I94&lt;&gt;{"Battery Electric (BEV)","Fuel Cell (FCV)","Plug-in Hybrid (PHEV)","Hybrid-Electric (HYBRID)","Internal Combustion (ICE)"}),"Vehicle Category Emissions invalid",IF(COUNTBLANK(J94:L94)&gt;=1,"Usage Missing",IF(ISBLANK(M94), "PSSP invalid","Valid"))))))</f>
        <v/>
      </c>
    </row>
    <row r="95" spans="2:14" ht="17.25" x14ac:dyDescent="0.3">
      <c r="B95" s="65">
        <v>87</v>
      </c>
      <c r="C95" s="82"/>
      <c r="D95" s="82"/>
      <c r="E95" s="83"/>
      <c r="F95" s="83"/>
      <c r="G95" s="76"/>
      <c r="H95" s="76"/>
      <c r="I95" s="77"/>
      <c r="J95" s="78"/>
      <c r="K95" s="84"/>
      <c r="L95" s="80"/>
      <c r="M95" s="81"/>
      <c r="N95" s="69" t="str" cm="1">
        <f t="array" ref="N95">IF(COUNTBLANK(C95:F95)&gt;=3,"",IF(AND(G95&lt;&gt;{"Pickup","Sedan","SUV","Truck","Van-Cargo","Van-Minivan","Van-Passenger"}),"Vehicle Type Category invalid",IF(AND(H95&lt;&gt;{"Light Duty","Medium Duty","Heavy Duty"}),"Weight Class invalid",IF(AND(I95&lt;&gt;{"Battery Electric (BEV)","Fuel Cell (FCV)","Plug-in Hybrid (PHEV)","Hybrid-Electric (HYBRID)","Internal Combustion (ICE)"}),"Vehicle Category Emissions invalid",IF(COUNTBLANK(J95:L95)&gt;=1,"Usage Missing",IF(ISBLANK(M95), "PSSP invalid","Valid"))))))</f>
        <v/>
      </c>
    </row>
    <row r="96" spans="2:14" ht="17.25" x14ac:dyDescent="0.3">
      <c r="B96" s="65">
        <v>88</v>
      </c>
      <c r="C96" s="82"/>
      <c r="D96" s="82"/>
      <c r="E96" s="83"/>
      <c r="F96" s="83"/>
      <c r="G96" s="76"/>
      <c r="H96" s="76"/>
      <c r="I96" s="77"/>
      <c r="J96" s="78"/>
      <c r="K96" s="84"/>
      <c r="L96" s="80"/>
      <c r="M96" s="81"/>
      <c r="N96" s="69" t="str" cm="1">
        <f t="array" ref="N96">IF(COUNTBLANK(C96:F96)&gt;=3,"",IF(AND(G96&lt;&gt;{"Pickup","Sedan","SUV","Truck","Van-Cargo","Van-Minivan","Van-Passenger"}),"Vehicle Type Category invalid",IF(AND(H96&lt;&gt;{"Light Duty","Medium Duty","Heavy Duty"}),"Weight Class invalid",IF(AND(I96&lt;&gt;{"Battery Electric (BEV)","Fuel Cell (FCV)","Plug-in Hybrid (PHEV)","Hybrid-Electric (HYBRID)","Internal Combustion (ICE)"}),"Vehicle Category Emissions invalid",IF(COUNTBLANK(J96:L96)&gt;=1,"Usage Missing",IF(ISBLANK(M96), "PSSP invalid","Valid"))))))</f>
        <v/>
      </c>
    </row>
    <row r="97" spans="2:14" ht="17.25" x14ac:dyDescent="0.3">
      <c r="B97" s="65">
        <v>89</v>
      </c>
      <c r="C97" s="82"/>
      <c r="D97" s="82"/>
      <c r="E97" s="83"/>
      <c r="F97" s="83"/>
      <c r="G97" s="76"/>
      <c r="H97" s="76"/>
      <c r="I97" s="77"/>
      <c r="J97" s="78"/>
      <c r="K97" s="84"/>
      <c r="L97" s="80"/>
      <c r="M97" s="81"/>
      <c r="N97" s="69" t="str" cm="1">
        <f t="array" ref="N97">IF(COUNTBLANK(C97:F97)&gt;=3,"",IF(AND(G97&lt;&gt;{"Pickup","Sedan","SUV","Truck","Van-Cargo","Van-Minivan","Van-Passenger"}),"Vehicle Type Category invalid",IF(AND(H97&lt;&gt;{"Light Duty","Medium Duty","Heavy Duty"}),"Weight Class invalid",IF(AND(I97&lt;&gt;{"Battery Electric (BEV)","Fuel Cell (FCV)","Plug-in Hybrid (PHEV)","Hybrid-Electric (HYBRID)","Internal Combustion (ICE)"}),"Vehicle Category Emissions invalid",IF(COUNTBLANK(J97:L97)&gt;=1,"Usage Missing",IF(ISBLANK(M97), "PSSP invalid","Valid"))))))</f>
        <v/>
      </c>
    </row>
    <row r="98" spans="2:14" ht="17.25" x14ac:dyDescent="0.3">
      <c r="B98" s="65">
        <v>90</v>
      </c>
      <c r="C98" s="82"/>
      <c r="D98" s="82"/>
      <c r="E98" s="83"/>
      <c r="F98" s="83"/>
      <c r="G98" s="76"/>
      <c r="H98" s="76"/>
      <c r="I98" s="77"/>
      <c r="J98" s="78"/>
      <c r="K98" s="84"/>
      <c r="L98" s="80"/>
      <c r="M98" s="81"/>
      <c r="N98" s="69" t="str" cm="1">
        <f t="array" ref="N98">IF(COUNTBLANK(C98:F98)&gt;=3,"",IF(AND(G98&lt;&gt;{"Pickup","Sedan","SUV","Truck","Van-Cargo","Van-Minivan","Van-Passenger"}),"Vehicle Type Category invalid",IF(AND(H98&lt;&gt;{"Light Duty","Medium Duty","Heavy Duty"}),"Weight Class invalid",IF(AND(I98&lt;&gt;{"Battery Electric (BEV)","Fuel Cell (FCV)","Plug-in Hybrid (PHEV)","Hybrid-Electric (HYBRID)","Internal Combustion (ICE)"}),"Vehicle Category Emissions invalid",IF(COUNTBLANK(J98:L98)&gt;=1,"Usage Missing",IF(ISBLANK(M98), "PSSP invalid","Valid"))))))</f>
        <v/>
      </c>
    </row>
    <row r="99" spans="2:14" ht="17.25" x14ac:dyDescent="0.3">
      <c r="B99" s="65">
        <v>91</v>
      </c>
      <c r="C99" s="82"/>
      <c r="D99" s="82"/>
      <c r="E99" s="83"/>
      <c r="F99" s="83"/>
      <c r="G99" s="76"/>
      <c r="H99" s="76"/>
      <c r="I99" s="77"/>
      <c r="J99" s="78"/>
      <c r="K99" s="84"/>
      <c r="L99" s="80"/>
      <c r="M99" s="81"/>
      <c r="N99" s="69" t="str" cm="1">
        <f t="array" ref="N99">IF(COUNTBLANK(C99:F99)&gt;=3,"",IF(AND(G99&lt;&gt;{"Pickup","Sedan","SUV","Truck","Van-Cargo","Van-Minivan","Van-Passenger"}),"Vehicle Type Category invalid",IF(AND(H99&lt;&gt;{"Light Duty","Medium Duty","Heavy Duty"}),"Weight Class invalid",IF(AND(I99&lt;&gt;{"Battery Electric (BEV)","Fuel Cell (FCV)","Plug-in Hybrid (PHEV)","Hybrid-Electric (HYBRID)","Internal Combustion (ICE)"}),"Vehicle Category Emissions invalid",IF(COUNTBLANK(J99:L99)&gt;=1,"Usage Missing",IF(ISBLANK(M99), "PSSP invalid","Valid"))))))</f>
        <v/>
      </c>
    </row>
    <row r="100" spans="2:14" ht="17.25" x14ac:dyDescent="0.3">
      <c r="B100" s="65">
        <v>92</v>
      </c>
      <c r="C100" s="82"/>
      <c r="D100" s="82"/>
      <c r="E100" s="83"/>
      <c r="F100" s="83"/>
      <c r="G100" s="76"/>
      <c r="H100" s="76"/>
      <c r="I100" s="77"/>
      <c r="J100" s="78"/>
      <c r="K100" s="84"/>
      <c r="L100" s="80"/>
      <c r="M100" s="81"/>
      <c r="N100" s="69" t="str" cm="1">
        <f t="array" ref="N100">IF(COUNTBLANK(C100:F100)&gt;=3,"",IF(AND(G100&lt;&gt;{"Pickup","Sedan","SUV","Truck","Van-Cargo","Van-Minivan","Van-Passenger"}),"Vehicle Type Category invalid",IF(AND(H100&lt;&gt;{"Light Duty","Medium Duty","Heavy Duty"}),"Weight Class invalid",IF(AND(I100&lt;&gt;{"Battery Electric (BEV)","Fuel Cell (FCV)","Plug-in Hybrid (PHEV)","Hybrid-Electric (HYBRID)","Internal Combustion (ICE)"}),"Vehicle Category Emissions invalid",IF(COUNTBLANK(J100:L100)&gt;=1,"Usage Missing",IF(ISBLANK(M100), "PSSP invalid","Valid"))))))</f>
        <v/>
      </c>
    </row>
    <row r="101" spans="2:14" ht="17.25" x14ac:dyDescent="0.3">
      <c r="B101" s="65">
        <v>93</v>
      </c>
      <c r="C101" s="82"/>
      <c r="D101" s="82"/>
      <c r="E101" s="83"/>
      <c r="F101" s="83"/>
      <c r="G101" s="76"/>
      <c r="H101" s="76"/>
      <c r="I101" s="77"/>
      <c r="J101" s="78"/>
      <c r="K101" s="84"/>
      <c r="L101" s="80"/>
      <c r="M101" s="81"/>
      <c r="N101" s="69" t="str" cm="1">
        <f t="array" ref="N101">IF(COUNTBLANK(C101:F101)&gt;=3,"",IF(AND(G101&lt;&gt;{"Pickup","Sedan","SUV","Truck","Van-Cargo","Van-Minivan","Van-Passenger"}),"Vehicle Type Category invalid",IF(AND(H101&lt;&gt;{"Light Duty","Medium Duty","Heavy Duty"}),"Weight Class invalid",IF(AND(I101&lt;&gt;{"Battery Electric (BEV)","Fuel Cell (FCV)","Plug-in Hybrid (PHEV)","Hybrid-Electric (HYBRID)","Internal Combustion (ICE)"}),"Vehicle Category Emissions invalid",IF(COUNTBLANK(J101:L101)&gt;=1,"Usage Missing",IF(ISBLANK(M101), "PSSP invalid","Valid"))))))</f>
        <v/>
      </c>
    </row>
    <row r="102" spans="2:14" ht="17.25" x14ac:dyDescent="0.3">
      <c r="B102" s="65">
        <v>94</v>
      </c>
      <c r="C102" s="82"/>
      <c r="D102" s="82"/>
      <c r="E102" s="83"/>
      <c r="F102" s="83"/>
      <c r="G102" s="76"/>
      <c r="H102" s="76"/>
      <c r="I102" s="77"/>
      <c r="J102" s="78"/>
      <c r="K102" s="84"/>
      <c r="L102" s="80"/>
      <c r="M102" s="81"/>
      <c r="N102" s="69" t="str" cm="1">
        <f t="array" ref="N102">IF(COUNTBLANK(C102:F102)&gt;=3,"",IF(AND(G102&lt;&gt;{"Pickup","Sedan","SUV","Truck","Van-Cargo","Van-Minivan","Van-Passenger"}),"Vehicle Type Category invalid",IF(AND(H102&lt;&gt;{"Light Duty","Medium Duty","Heavy Duty"}),"Weight Class invalid",IF(AND(I102&lt;&gt;{"Battery Electric (BEV)","Fuel Cell (FCV)","Plug-in Hybrid (PHEV)","Hybrid-Electric (HYBRID)","Internal Combustion (ICE)"}),"Vehicle Category Emissions invalid",IF(COUNTBLANK(J102:L102)&gt;=1,"Usage Missing",IF(ISBLANK(M102), "PSSP invalid","Valid"))))))</f>
        <v/>
      </c>
    </row>
    <row r="103" spans="2:14" ht="17.25" x14ac:dyDescent="0.3">
      <c r="B103" s="65">
        <v>95</v>
      </c>
      <c r="C103" s="82"/>
      <c r="D103" s="82"/>
      <c r="E103" s="83"/>
      <c r="F103" s="83"/>
      <c r="G103" s="76"/>
      <c r="H103" s="76"/>
      <c r="I103" s="77"/>
      <c r="J103" s="78"/>
      <c r="K103" s="84"/>
      <c r="L103" s="80"/>
      <c r="M103" s="81"/>
      <c r="N103" s="69" t="str" cm="1">
        <f t="array" ref="N103">IF(COUNTBLANK(C103:F103)&gt;=3,"",IF(AND(G103&lt;&gt;{"Pickup","Sedan","SUV","Truck","Van-Cargo","Van-Minivan","Van-Passenger"}),"Vehicle Type Category invalid",IF(AND(H103&lt;&gt;{"Light Duty","Medium Duty","Heavy Duty"}),"Weight Class invalid",IF(AND(I103&lt;&gt;{"Battery Electric (BEV)","Fuel Cell (FCV)","Plug-in Hybrid (PHEV)","Hybrid-Electric (HYBRID)","Internal Combustion (ICE)"}),"Vehicle Category Emissions invalid",IF(COUNTBLANK(J103:L103)&gt;=1,"Usage Missing",IF(ISBLANK(M103), "PSSP invalid","Valid"))))))</f>
        <v/>
      </c>
    </row>
    <row r="104" spans="2:14" ht="17.25" x14ac:dyDescent="0.3">
      <c r="B104" s="65">
        <v>96</v>
      </c>
      <c r="C104" s="82"/>
      <c r="D104" s="82"/>
      <c r="E104" s="83"/>
      <c r="F104" s="83"/>
      <c r="G104" s="76"/>
      <c r="H104" s="76"/>
      <c r="I104" s="77"/>
      <c r="J104" s="78"/>
      <c r="K104" s="84"/>
      <c r="L104" s="80"/>
      <c r="M104" s="81"/>
      <c r="N104" s="69" t="str" cm="1">
        <f t="array" ref="N104">IF(COUNTBLANK(C104:F104)&gt;=3,"",IF(AND(G104&lt;&gt;{"Pickup","Sedan","SUV","Truck","Van-Cargo","Van-Minivan","Van-Passenger"}),"Vehicle Type Category invalid",IF(AND(H104&lt;&gt;{"Light Duty","Medium Duty","Heavy Duty"}),"Weight Class invalid",IF(AND(I104&lt;&gt;{"Battery Electric (BEV)","Fuel Cell (FCV)","Plug-in Hybrid (PHEV)","Hybrid-Electric (HYBRID)","Internal Combustion (ICE)"}),"Vehicle Category Emissions invalid",IF(COUNTBLANK(J104:L104)&gt;=1,"Usage Missing",IF(ISBLANK(M104), "PSSP invalid","Valid"))))))</f>
        <v/>
      </c>
    </row>
    <row r="105" spans="2:14" ht="17.25" x14ac:dyDescent="0.3">
      <c r="B105" s="65">
        <v>97</v>
      </c>
      <c r="C105" s="82"/>
      <c r="D105" s="82"/>
      <c r="E105" s="83"/>
      <c r="F105" s="83"/>
      <c r="G105" s="76"/>
      <c r="H105" s="76"/>
      <c r="I105" s="77"/>
      <c r="J105" s="78"/>
      <c r="K105" s="84"/>
      <c r="L105" s="80"/>
      <c r="M105" s="81"/>
      <c r="N105" s="69" t="str" cm="1">
        <f t="array" ref="N105">IF(COUNTBLANK(C105:F105)&gt;=3,"",IF(AND(G105&lt;&gt;{"Pickup","Sedan","SUV","Truck","Van-Cargo","Van-Minivan","Van-Passenger"}),"Vehicle Type Category invalid",IF(AND(H105&lt;&gt;{"Light Duty","Medium Duty","Heavy Duty"}),"Weight Class invalid",IF(AND(I105&lt;&gt;{"Battery Electric (BEV)","Fuel Cell (FCV)","Plug-in Hybrid (PHEV)","Hybrid-Electric (HYBRID)","Internal Combustion (ICE)"}),"Vehicle Category Emissions invalid",IF(COUNTBLANK(J105:L105)&gt;=1,"Usage Missing",IF(ISBLANK(M105), "PSSP invalid","Valid"))))))</f>
        <v/>
      </c>
    </row>
    <row r="106" spans="2:14" ht="17.25" x14ac:dyDescent="0.3">
      <c r="B106" s="65">
        <v>98</v>
      </c>
      <c r="C106" s="82"/>
      <c r="D106" s="82"/>
      <c r="E106" s="83"/>
      <c r="F106" s="83"/>
      <c r="G106" s="76"/>
      <c r="H106" s="76"/>
      <c r="I106" s="77"/>
      <c r="J106" s="78"/>
      <c r="K106" s="84"/>
      <c r="L106" s="80"/>
      <c r="M106" s="81"/>
      <c r="N106" s="69" t="str" cm="1">
        <f t="array" ref="N106">IF(COUNTBLANK(C106:F106)&gt;=3,"",IF(AND(G106&lt;&gt;{"Pickup","Sedan","SUV","Truck","Van-Cargo","Van-Minivan","Van-Passenger"}),"Vehicle Type Category invalid",IF(AND(H106&lt;&gt;{"Light Duty","Medium Duty","Heavy Duty"}),"Weight Class invalid",IF(AND(I106&lt;&gt;{"Battery Electric (BEV)","Fuel Cell (FCV)","Plug-in Hybrid (PHEV)","Hybrid-Electric (HYBRID)","Internal Combustion (ICE)"}),"Vehicle Category Emissions invalid",IF(COUNTBLANK(J106:L106)&gt;=1,"Usage Missing",IF(ISBLANK(M106), "PSSP invalid","Valid"))))))</f>
        <v/>
      </c>
    </row>
    <row r="107" spans="2:14" ht="17.25" x14ac:dyDescent="0.3">
      <c r="B107" s="65">
        <v>99</v>
      </c>
      <c r="C107" s="82"/>
      <c r="D107" s="82"/>
      <c r="E107" s="83"/>
      <c r="F107" s="83"/>
      <c r="G107" s="76"/>
      <c r="H107" s="76"/>
      <c r="I107" s="77"/>
      <c r="J107" s="78"/>
      <c r="K107" s="84"/>
      <c r="L107" s="80"/>
      <c r="M107" s="81"/>
      <c r="N107" s="69" t="str" cm="1">
        <f t="array" ref="N107">IF(COUNTBLANK(C107:F107)&gt;=3,"",IF(AND(G107&lt;&gt;{"Pickup","Sedan","SUV","Truck","Van-Cargo","Van-Minivan","Van-Passenger"}),"Vehicle Type Category invalid",IF(AND(H107&lt;&gt;{"Light Duty","Medium Duty","Heavy Duty"}),"Weight Class invalid",IF(AND(I107&lt;&gt;{"Battery Electric (BEV)","Fuel Cell (FCV)","Plug-in Hybrid (PHEV)","Hybrid-Electric (HYBRID)","Internal Combustion (ICE)"}),"Vehicle Category Emissions invalid",IF(COUNTBLANK(J107:L107)&gt;=1,"Usage Missing",IF(ISBLANK(M107), "PSSP invalid","Valid"))))))</f>
        <v/>
      </c>
    </row>
    <row r="108" spans="2:14" ht="17.25" x14ac:dyDescent="0.3">
      <c r="B108" s="65">
        <v>100</v>
      </c>
      <c r="C108" s="82"/>
      <c r="D108" s="82"/>
      <c r="E108" s="83"/>
      <c r="F108" s="83"/>
      <c r="G108" s="76"/>
      <c r="H108" s="76"/>
      <c r="I108" s="77"/>
      <c r="J108" s="78"/>
      <c r="K108" s="84"/>
      <c r="L108" s="80"/>
      <c r="M108" s="81"/>
      <c r="N108" s="69" t="str" cm="1">
        <f t="array" ref="N108">IF(COUNTBLANK(C108:F108)&gt;=3,"",IF(AND(G108&lt;&gt;{"Pickup","Sedan","SUV","Truck","Van-Cargo","Van-Minivan","Van-Passenger"}),"Vehicle Type Category invalid",IF(AND(H108&lt;&gt;{"Light Duty","Medium Duty","Heavy Duty"}),"Weight Class invalid",IF(AND(I108&lt;&gt;{"Battery Electric (BEV)","Fuel Cell (FCV)","Plug-in Hybrid (PHEV)","Hybrid-Electric (HYBRID)","Internal Combustion (ICE)"}),"Vehicle Category Emissions invalid",IF(COUNTBLANK(J108:L108)&gt;=1,"Usage Missing",IF(ISBLANK(M108), "PSSP invalid","Valid"))))))</f>
        <v/>
      </c>
    </row>
    <row r="109" spans="2:14" x14ac:dyDescent="0.3">
      <c r="B109" s="95"/>
      <c r="C109" s="96"/>
      <c r="D109" s="96"/>
      <c r="E109" s="96"/>
      <c r="F109" s="96"/>
      <c r="G109" s="96"/>
      <c r="H109" s="96"/>
      <c r="I109" s="96"/>
      <c r="J109" s="97"/>
      <c r="K109" s="96"/>
      <c r="L109" s="96"/>
      <c r="M109" s="96"/>
      <c r="N109" s="98"/>
    </row>
  </sheetData>
  <sheetProtection algorithmName="SHA-512" hashValue="HOmGAUcwnJRzS/TkSF6ww1NsSnivr+swiP5YrIEt4PzKzyGl+OK6+fDig/hMeVff9XEsge2QLY8CCr4mx1WeWA==" saltValue="7Ry1S7+4rhoqFJbbVRl4fw==" spinCount="100000" sheet="1" objects="1" scenarios="1"/>
  <dataValidations count="5">
    <dataValidation type="list" allowBlank="1" showInputMessage="1" showErrorMessage="1" promptTitle="GVWR Values" prompt="Light Duty: 8500lbs or less_x000a_Medium Duty: 8501 - 16,000lbs_x000a_Heavy Duty: 16,001lbs or more" sqref="H9:H108" xr:uid="{4EE038B2-F68B-4756-A331-CF6C9A84B645}">
      <formula1>"Light Duty, Medium Duty, Heavy Duty"</formula1>
    </dataValidation>
    <dataValidation type="list" allowBlank="1" showInputMessage="1" showErrorMessage="1" sqref="G9:G108" xr:uid="{CFA83BE7-6A34-4B18-A576-DEB0425B2CDF}">
      <formula1>"Pickup,Sedan,SUV,Truck,Van-Cargo,Van-Minivan,Van-Passenger"</formula1>
    </dataValidation>
    <dataValidation type="list" allowBlank="1" showInputMessage="1" showErrorMessage="1" sqref="M9:M108" xr:uid="{5DCCED8A-8971-4B19-9D05-BE2450A819E8}">
      <formula1>"Yes, No"</formula1>
    </dataValidation>
    <dataValidation type="list" allowBlank="1" showInputMessage="1" showErrorMessage="1" sqref="I9:I108" xr:uid="{B63EA736-0414-4B3F-A967-9B36462308D3}">
      <formula1>"Battery Electric (BEV), Fuel Cell (FCV), Plug-in Hybrid (PHEV), Hybrid-Electric (HYBRID), Internal Combustion (ICE)"</formula1>
    </dataValidation>
    <dataValidation type="decimal" allowBlank="1" showInputMessage="1" showErrorMessage="1" sqref="J9:L108" xr:uid="{7631F476-015B-49E7-AF33-A51AA009312A}">
      <formula1>0</formula1>
      <formula2>250000</formula2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tabColor theme="4" tint="0.59999389629810485"/>
  </sheetPr>
  <dimension ref="A1:RDA444"/>
  <sheetViews>
    <sheetView zoomScale="70" zoomScaleNormal="70" workbookViewId="0">
      <selection activeCell="F8" sqref="F8:G8"/>
    </sheetView>
  </sheetViews>
  <sheetFormatPr defaultColWidth="8.6640625" defaultRowHeight="16.5" x14ac:dyDescent="0.3"/>
  <cols>
    <col min="1" max="1" width="1.77734375" style="5" customWidth="1"/>
    <col min="2" max="2" width="4.33203125" style="7" customWidth="1"/>
    <col min="3" max="3" width="10.33203125" style="7" customWidth="1"/>
    <col min="4" max="4" width="6.21875" style="7" customWidth="1"/>
    <col min="5" max="5" width="15.109375" style="7" customWidth="1"/>
    <col min="6" max="6" width="13" style="7" customWidth="1"/>
    <col min="7" max="7" width="21" style="7" customWidth="1"/>
    <col min="8" max="8" width="11.33203125" style="7" bestFit="1" customWidth="1"/>
    <col min="9" max="9" width="22.21875" style="7" customWidth="1"/>
    <col min="10" max="10" width="10.21875" style="7" customWidth="1"/>
    <col min="11" max="11" width="15.6640625" style="7" customWidth="1"/>
    <col min="12" max="12" width="15.21875" style="7" customWidth="1"/>
    <col min="13" max="13" width="19.44140625" style="5" customWidth="1"/>
    <col min="14" max="14" width="13.5546875" style="5" customWidth="1"/>
    <col min="15" max="15" width="22.109375" style="5" customWidth="1"/>
    <col min="16" max="16" width="21.109375" style="5" customWidth="1"/>
    <col min="17" max="17" width="27" style="5" customWidth="1"/>
    <col min="18" max="18" width="16.77734375" style="5" hidden="1" customWidth="1"/>
    <col min="19" max="20" width="13.109375" style="5" hidden="1" customWidth="1"/>
    <col min="21" max="25" width="12" style="5" hidden="1" customWidth="1"/>
    <col min="26" max="26" width="18.109375" style="5" hidden="1" customWidth="1"/>
    <col min="27" max="27" width="10.5546875" style="5" hidden="1" customWidth="1"/>
    <col min="28" max="28" width="18.109375" style="5" hidden="1" customWidth="1"/>
    <col min="29" max="29" width="12.44140625" style="4" hidden="1" customWidth="1"/>
    <col min="30" max="30" width="21.21875" style="4" hidden="1" customWidth="1"/>
    <col min="31" max="31" width="8.6640625" style="5" customWidth="1"/>
    <col min="32" max="32" width="8.6640625" style="5" hidden="1" customWidth="1"/>
    <col min="33" max="33" width="10.109375" style="39" hidden="1" customWidth="1"/>
    <col min="34" max="34" width="13" style="39" hidden="1" customWidth="1"/>
    <col min="35" max="35" width="14.44140625" style="39" hidden="1" customWidth="1"/>
    <col min="36" max="39" width="8.6640625" style="5" hidden="1" customWidth="1"/>
    <col min="40" max="40" width="8.6640625" style="5" customWidth="1"/>
    <col min="41" max="41" width="8.6640625" style="5" hidden="1" customWidth="1"/>
    <col min="42" max="42" width="8.6640625" style="5" customWidth="1"/>
    <col min="43" max="16384" width="8.6640625" style="5"/>
  </cols>
  <sheetData>
    <row r="1" spans="1:41 12273:12273" ht="17.25" thickBot="1" x14ac:dyDescent="0.35">
      <c r="A1" s="99"/>
      <c r="B1" s="99"/>
      <c r="C1" s="99"/>
      <c r="D1" s="99"/>
      <c r="E1" s="99"/>
      <c r="F1" s="99"/>
      <c r="G1" s="99"/>
      <c r="H1" s="99"/>
      <c r="I1" s="54" t="s">
        <v>33</v>
      </c>
      <c r="J1" s="99"/>
      <c r="K1" s="99"/>
      <c r="L1" s="99"/>
      <c r="M1" s="99"/>
      <c r="N1" s="99"/>
      <c r="O1" s="99"/>
      <c r="P1" s="99"/>
      <c r="Q1" s="99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99"/>
      <c r="AD1" s="99"/>
      <c r="AE1" s="100"/>
      <c r="AF1" s="100"/>
      <c r="AG1" s="101" t="s">
        <v>34</v>
      </c>
      <c r="AH1" s="102" t="s">
        <v>35</v>
      </c>
      <c r="AI1" s="103" t="s">
        <v>36</v>
      </c>
      <c r="AJ1" s="104"/>
      <c r="AK1" s="101"/>
      <c r="AL1" s="105"/>
      <c r="AM1" s="103"/>
      <c r="AN1" s="100"/>
      <c r="AO1" s="100"/>
      <c r="RDA1" s="100"/>
    </row>
    <row r="2" spans="1:41 12273:12273" ht="16.5" customHeight="1" thickBot="1" x14ac:dyDescent="0.35">
      <c r="A2" s="99"/>
      <c r="B2" s="165" t="str">
        <f>IF(COUNTBLANK(F6:F8)+COUNTBLANK(G24)&gt;0,"ERROR: Please manually input/confirm data in all yellow highlighted cells","")</f>
        <v/>
      </c>
      <c r="C2" s="165"/>
      <c r="D2" s="165"/>
      <c r="E2" s="165"/>
      <c r="F2" s="165"/>
      <c r="G2" s="165"/>
      <c r="H2" s="99"/>
      <c r="I2" s="160" t="s">
        <v>37</v>
      </c>
      <c r="J2" s="161"/>
      <c r="K2" s="161"/>
      <c r="L2" s="161"/>
      <c r="M2" s="162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100"/>
      <c r="AF2" s="100"/>
      <c r="AG2" s="106">
        <v>2011</v>
      </c>
      <c r="AH2" s="107">
        <v>68</v>
      </c>
      <c r="AI2" s="108">
        <v>94</v>
      </c>
      <c r="AJ2" s="109"/>
      <c r="AK2" s="106"/>
      <c r="AL2" s="105"/>
      <c r="AM2" s="108"/>
      <c r="AN2" s="100"/>
      <c r="AO2" s="100"/>
      <c r="RDA2" s="100" t="s">
        <v>1</v>
      </c>
    </row>
    <row r="3" spans="1:41 12273:12273" ht="38.25" customHeight="1" thickBot="1" x14ac:dyDescent="0.35">
      <c r="A3" s="99"/>
      <c r="B3" s="165"/>
      <c r="C3" s="165"/>
      <c r="D3" s="165"/>
      <c r="E3" s="165"/>
      <c r="F3" s="165"/>
      <c r="G3" s="165"/>
      <c r="H3" s="99"/>
      <c r="I3" s="26" t="s">
        <v>38</v>
      </c>
      <c r="J3" s="163" t="s">
        <v>39</v>
      </c>
      <c r="K3" s="163"/>
      <c r="L3" s="88" t="s">
        <v>40</v>
      </c>
      <c r="M3" s="27" t="s">
        <v>41</v>
      </c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100"/>
      <c r="AF3" s="100"/>
      <c r="AG3" s="106">
        <v>2012</v>
      </c>
      <c r="AH3" s="107">
        <v>76</v>
      </c>
      <c r="AI3" s="108">
        <v>265</v>
      </c>
      <c r="AJ3" s="109"/>
      <c r="AK3" s="106"/>
      <c r="AL3" s="105"/>
      <c r="AM3" s="108"/>
      <c r="AN3" s="100"/>
      <c r="AO3" s="110">
        <f>F8+(F6*365)</f>
        <v>46327</v>
      </c>
      <c r="RDA3" s="100"/>
    </row>
    <row r="4" spans="1:41 12273:12273" ht="17.25" thickBot="1" x14ac:dyDescent="0.35">
      <c r="A4" s="99"/>
      <c r="B4" s="99"/>
      <c r="C4" s="99"/>
      <c r="D4" s="99"/>
      <c r="E4" s="99"/>
      <c r="F4" s="99"/>
      <c r="G4" s="99"/>
      <c r="H4" s="99"/>
      <c r="I4" s="111" t="str" cm="1">
        <f t="array" ref="I4">IF(COUNTA('FSEP Worksheet'!$C$9:$C$1320)=0,"No Assets Found",IF($R$31=0,"No needed validations",IF($R$31&lt;10,_xlfn._xlws.SORT(_xlfn._xlws.FILTER($C$33:$C$1048576,($C$33:$C$1048576&lt;&gt;"")*($Q$33:$Q$1048576="Additional Verification Needed"))),INDEX(_xlfn._xlws.SORT(_xlfn._xlws.FILTER($C$33:$C$1048576,($C$33:$C$1048576&lt;&gt;"")*($Q$33:$Q$1048576="Additional Verification Needed"))),_xlfn.SEQUENCE(10,1,1,1)))))</f>
        <v>No Assets Found</v>
      </c>
      <c r="J4" s="164" t="str" cm="1">
        <f t="array" ref="J4">IF(I4="","",IF(OR(I4={"No needed Validations","No Assets Found"}),"",_xlfn.TEXTJOIN(" ",TRUE,_xlfn.XLOOKUP(I4,$C$33:$C$1048576,$D$33:$D$1048576&amp;" "&amp;$E$33:$E$1048576),_xlfn.XLOOKUP(I4,$C$33:$C$1048576,$F$33:$F$1048576))))</f>
        <v/>
      </c>
      <c r="K4" s="164"/>
      <c r="L4" s="112" t="str" cm="1">
        <f t="array" ref="L4">IF(I4="","",IF(OR(I4={"No needed Validations";"No Assets Found"}),"",_xlfn.XLOOKUP(I4,$C$33:$C$133,$X$33:$X$133)*12))</f>
        <v/>
      </c>
      <c r="M4" s="113" t="str" cm="1">
        <f t="array" ref="M4">IF(I4="","",IF(OR(I4={"No needed Validations","No Assets Found"}),"",_xlfn.XLOOKUP(I4,$C$33:$C$1048576,$R$33:$R$1048576)))</f>
        <v/>
      </c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/>
      <c r="AF4" s="100"/>
      <c r="AG4" s="106">
        <v>2013</v>
      </c>
      <c r="AH4" s="107">
        <v>82</v>
      </c>
      <c r="AI4" s="108">
        <v>265</v>
      </c>
      <c r="AJ4" s="109"/>
      <c r="AK4" s="106"/>
      <c r="AL4" s="105"/>
      <c r="AM4" s="108"/>
      <c r="AN4" s="100"/>
      <c r="AO4" s="100">
        <f>YEAR(AO3)</f>
        <v>2026</v>
      </c>
      <c r="RDA4" s="100"/>
    </row>
    <row r="5" spans="1:41 12273:12273" ht="16.5" customHeight="1" thickBot="1" x14ac:dyDescent="0.35">
      <c r="A5" s="99"/>
      <c r="B5" s="166" t="s">
        <v>42</v>
      </c>
      <c r="C5" s="167"/>
      <c r="D5" s="167"/>
      <c r="E5" s="167"/>
      <c r="F5" s="167"/>
      <c r="G5" s="168"/>
      <c r="H5" s="99"/>
      <c r="I5" s="111"/>
      <c r="J5" s="164" t="str" cm="1">
        <f t="array" ref="J5">IF(I5="","",IF(I5="No needed Validations","",_xlfn.TEXTJOIN(" ",TRUE,_xlfn.XLOOKUP(I5,$C$33:$C$1048576,$D$33:$D$1048576&amp;" "&amp;$E$33:$E$1048576),_xlfn.XLOOKUP(I5,$C$33:$C$1048576,$F$33:$F$1048576))))</f>
        <v/>
      </c>
      <c r="K5" s="164"/>
      <c r="L5" s="112" t="str">
        <f t="shared" ref="L5:L12" si="0">IF(I5="","",IF(I5="No needed Validations","",_xlfn.XLOOKUP(I5,$C$33:$C$133,$X$33:$X$133)*12))</f>
        <v/>
      </c>
      <c r="M5" s="113" t="str">
        <f t="shared" ref="M5:M12" si="1">IF(I5="","",IF(I5="No needed Validations","",_xlfn.XLOOKUP(I5,$C$33:$C$1048576,$R$33:$R$1048576)))</f>
        <v/>
      </c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37"/>
      <c r="AF5" s="100"/>
      <c r="AG5" s="106">
        <v>2014</v>
      </c>
      <c r="AH5" s="107">
        <v>84</v>
      </c>
      <c r="AI5" s="108">
        <v>265</v>
      </c>
      <c r="AJ5" s="109"/>
      <c r="AK5" s="106"/>
      <c r="AL5" s="105"/>
      <c r="AM5" s="108"/>
      <c r="AN5" s="100"/>
      <c r="AO5" s="100"/>
      <c r="RDA5" s="100"/>
    </row>
    <row r="6" spans="1:41 12273:12273" ht="16.5" customHeight="1" thickBot="1" x14ac:dyDescent="0.35">
      <c r="A6" s="99"/>
      <c r="B6" s="169" t="s">
        <v>43</v>
      </c>
      <c r="C6" s="170"/>
      <c r="D6" s="170"/>
      <c r="E6" s="170"/>
      <c r="F6" s="114">
        <v>1</v>
      </c>
      <c r="G6" s="115" t="s">
        <v>44</v>
      </c>
      <c r="H6" s="99"/>
      <c r="I6" s="111"/>
      <c r="J6" s="164" t="str" cm="1">
        <f t="array" ref="J6">IF(I6="","",IF(I6="No needed Validations","",_xlfn.TEXTJOIN(" ",TRUE,_xlfn.XLOOKUP(I6,$C$33:$C$1048576,$D$33:$D$1048576&amp;" "&amp;$E$33:$E$1048576),_xlfn.XLOOKUP(I6,$C$33:$C$1048576,$F$33:$F$1048576))))</f>
        <v/>
      </c>
      <c r="K6" s="164"/>
      <c r="L6" s="112" t="str">
        <f t="shared" si="0"/>
        <v/>
      </c>
      <c r="M6" s="113" t="str">
        <f t="shared" si="1"/>
        <v/>
      </c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38"/>
      <c r="AF6" s="100"/>
      <c r="AG6" s="106">
        <v>2015</v>
      </c>
      <c r="AH6" s="107">
        <v>90</v>
      </c>
      <c r="AI6" s="108">
        <v>270</v>
      </c>
      <c r="AJ6" s="109"/>
      <c r="AK6" s="106"/>
      <c r="AL6" s="105"/>
      <c r="AM6" s="108"/>
      <c r="AN6" s="100"/>
      <c r="AO6" s="100"/>
      <c r="RDA6" s="100"/>
    </row>
    <row r="7" spans="1:41 12273:12273" ht="17.25" thickBot="1" x14ac:dyDescent="0.35">
      <c r="A7" s="99"/>
      <c r="B7" s="169"/>
      <c r="C7" s="170"/>
      <c r="D7" s="170"/>
      <c r="E7" s="170"/>
      <c r="F7" s="116">
        <v>0</v>
      </c>
      <c r="G7" s="117" t="s">
        <v>45</v>
      </c>
      <c r="H7" s="99"/>
      <c r="I7" s="111"/>
      <c r="J7" s="164" t="str" cm="1">
        <f t="array" ref="J7">IF(I7="","",IF(I7="No needed Validations","",_xlfn.TEXTJOIN(" ",TRUE,_xlfn.XLOOKUP(I7,$C$33:$C$1048576,$D$33:$D$1048576&amp;" "&amp;$E$33:$E$1048576),_xlfn.XLOOKUP(I7,$C$33:$C$1048576,$F$33:$F$1048576))))</f>
        <v/>
      </c>
      <c r="K7" s="164"/>
      <c r="L7" s="112" t="str">
        <f t="shared" si="0"/>
        <v/>
      </c>
      <c r="M7" s="113" t="str">
        <f t="shared" si="1"/>
        <v/>
      </c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100"/>
      <c r="AF7" s="100"/>
      <c r="AG7" s="106">
        <v>2016</v>
      </c>
      <c r="AH7" s="107">
        <v>218</v>
      </c>
      <c r="AI7" s="108">
        <v>315</v>
      </c>
      <c r="AJ7" s="109"/>
      <c r="AK7" s="106"/>
      <c r="AL7" s="105"/>
      <c r="AM7" s="108"/>
      <c r="AN7" s="100"/>
      <c r="AO7" s="100"/>
      <c r="RDA7" s="100"/>
    </row>
    <row r="8" spans="1:41 12273:12273" ht="18.75" customHeight="1" thickBot="1" x14ac:dyDescent="0.35">
      <c r="A8" s="99"/>
      <c r="B8" s="171" t="s">
        <v>46</v>
      </c>
      <c r="C8" s="172"/>
      <c r="D8" s="172"/>
      <c r="E8" s="172"/>
      <c r="F8" s="173">
        <v>45962</v>
      </c>
      <c r="G8" s="174"/>
      <c r="H8" s="99"/>
      <c r="I8" s="111"/>
      <c r="J8" s="164" t="str" cm="1">
        <f t="array" ref="J8">IF(I8="","",IF(I8="No needed Validations","",_xlfn.TEXTJOIN(" ",TRUE,_xlfn.XLOOKUP(I8,$C$33:$C$1048576,$D$33:$D$1048576&amp;" "&amp;$E$33:$E$1048576),_xlfn.XLOOKUP(I8,$C$33:$C$1048576,$F$33:$F$1048576))))</f>
        <v/>
      </c>
      <c r="K8" s="164"/>
      <c r="L8" s="112" t="str">
        <f t="shared" si="0"/>
        <v/>
      </c>
      <c r="M8" s="113" t="str">
        <f t="shared" si="1"/>
        <v/>
      </c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100"/>
      <c r="AF8" s="100"/>
      <c r="AG8" s="106">
        <v>2017</v>
      </c>
      <c r="AH8" s="107">
        <v>194</v>
      </c>
      <c r="AI8" s="108">
        <v>335</v>
      </c>
      <c r="AJ8" s="109"/>
      <c r="AK8" s="106"/>
      <c r="AL8" s="105"/>
      <c r="AM8" s="108"/>
      <c r="AN8" s="100"/>
      <c r="AO8" s="100"/>
      <c r="RDA8" s="100"/>
    </row>
    <row r="9" spans="1:41 12273:12273" ht="17.25" customHeight="1" thickBot="1" x14ac:dyDescent="0.35">
      <c r="A9" s="99"/>
      <c r="B9" s="118"/>
      <c r="C9" s="119"/>
      <c r="D9" s="119"/>
      <c r="E9" s="119"/>
      <c r="F9" s="119"/>
      <c r="G9" s="119"/>
      <c r="H9" s="119"/>
      <c r="I9" s="111"/>
      <c r="J9" s="164" t="str" cm="1">
        <f t="array" ref="J9">IF(I9="","",IF(I9="No needed Validations","",_xlfn.TEXTJOIN(" ",TRUE,_xlfn.XLOOKUP(I9,$C$33:$C$1048576,$D$33:$D$1048576&amp;" "&amp;$E$33:$E$1048576),_xlfn.XLOOKUP(I9,$C$33:$C$1048576,$F$33:$F$1048576))))</f>
        <v/>
      </c>
      <c r="K9" s="164"/>
      <c r="L9" s="112" t="str">
        <f t="shared" si="0"/>
        <v/>
      </c>
      <c r="M9" s="113" t="str">
        <f t="shared" si="1"/>
        <v/>
      </c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99"/>
      <c r="AC9" s="99"/>
      <c r="AD9" s="99"/>
      <c r="AE9" s="100"/>
      <c r="AF9" s="100"/>
      <c r="AG9" s="106">
        <v>2018</v>
      </c>
      <c r="AH9" s="107">
        <v>213</v>
      </c>
      <c r="AI9" s="108">
        <v>335</v>
      </c>
      <c r="AJ9" s="109"/>
      <c r="AK9" s="106"/>
      <c r="AL9" s="105"/>
      <c r="AM9" s="108"/>
      <c r="AN9" s="100"/>
      <c r="AO9" s="100"/>
      <c r="RDA9" s="100"/>
    </row>
    <row r="10" spans="1:41 12273:12273" ht="17.25" customHeight="1" thickBot="1" x14ac:dyDescent="0.35">
      <c r="A10" s="99"/>
      <c r="B10" s="166" t="s">
        <v>47</v>
      </c>
      <c r="C10" s="167"/>
      <c r="D10" s="167"/>
      <c r="E10" s="167"/>
      <c r="F10" s="167"/>
      <c r="G10" s="168"/>
      <c r="H10" s="120"/>
      <c r="I10" s="111"/>
      <c r="J10" s="164" t="str" cm="1">
        <f t="array" ref="J10">IF(I10="","",IF(I10="No needed Validations","",_xlfn.TEXTJOIN(" ",TRUE,_xlfn.XLOOKUP(I10,$C$33:$C$1048576,$D$33:$D$1048576&amp;" "&amp;$E$33:$E$1048576),_xlfn.XLOOKUP(I10,$C$33:$C$1048576,$F$33:$F$1048576))))</f>
        <v/>
      </c>
      <c r="K10" s="164"/>
      <c r="L10" s="112" t="str">
        <f t="shared" si="0"/>
        <v/>
      </c>
      <c r="M10" s="113" t="str">
        <f t="shared" si="1"/>
        <v/>
      </c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99"/>
      <c r="AC10" s="99"/>
      <c r="AD10" s="99"/>
      <c r="AE10" s="100"/>
      <c r="AF10" s="100"/>
      <c r="AG10" s="106">
        <v>2019</v>
      </c>
      <c r="AH10" s="107">
        <v>239</v>
      </c>
      <c r="AI10" s="108">
        <v>370</v>
      </c>
      <c r="AJ10" s="109"/>
      <c r="AK10" s="106"/>
      <c r="AL10" s="105"/>
      <c r="AM10" s="108"/>
      <c r="AN10" s="100"/>
      <c r="AO10" s="100"/>
      <c r="RDA10" s="100"/>
    </row>
    <row r="11" spans="1:41 12273:12273" ht="33.75" customHeight="1" thickBot="1" x14ac:dyDescent="0.35">
      <c r="A11" s="99"/>
      <c r="B11" s="154" t="s">
        <v>48</v>
      </c>
      <c r="C11" s="155"/>
      <c r="D11" s="155"/>
      <c r="E11" s="155"/>
      <c r="F11" s="155"/>
      <c r="G11" s="121">
        <f>COUNTA('FSEP Worksheet'!C9:C1048576)</f>
        <v>0</v>
      </c>
      <c r="H11" s="120"/>
      <c r="I11" s="111"/>
      <c r="J11" s="164" t="str" cm="1">
        <f t="array" ref="J11">IF(I11="","",IF(I11="No needed Validations","",_xlfn.TEXTJOIN(" ",TRUE,_xlfn.XLOOKUP(I11,$C$33:$C$1048576,$D$33:$D$1048576&amp;" "&amp;$E$33:$E$1048576),_xlfn.XLOOKUP(I11,$C$33:$C$1048576,$F$33:$F$1048576))))</f>
        <v/>
      </c>
      <c r="K11" s="164"/>
      <c r="L11" s="112" t="str">
        <f t="shared" si="0"/>
        <v/>
      </c>
      <c r="M11" s="113" t="str">
        <f t="shared" si="1"/>
        <v/>
      </c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99"/>
      <c r="AC11" s="99"/>
      <c r="AD11" s="99"/>
      <c r="AE11" s="100"/>
      <c r="AF11" s="100"/>
      <c r="AG11" s="106">
        <v>2020</v>
      </c>
      <c r="AH11" s="107">
        <v>259</v>
      </c>
      <c r="AI11" s="108">
        <v>402</v>
      </c>
      <c r="AJ11" s="122"/>
      <c r="AK11" s="123"/>
      <c r="AL11" s="105"/>
      <c r="AM11" s="124"/>
      <c r="AN11" s="100"/>
      <c r="AO11" s="100"/>
      <c r="RDA11" s="100"/>
    </row>
    <row r="12" spans="1:41 12273:12273" ht="17.25" customHeight="1" x14ac:dyDescent="0.3">
      <c r="A12" s="99"/>
      <c r="B12" s="154" t="s">
        <v>49</v>
      </c>
      <c r="C12" s="155"/>
      <c r="D12" s="155"/>
      <c r="E12" s="155"/>
      <c r="F12" s="155"/>
      <c r="G12" s="121">
        <f>COUNTIF(I33:I51021,"Battery Electric (BEV)")</f>
        <v>0</v>
      </c>
      <c r="H12" s="120"/>
      <c r="I12" s="111"/>
      <c r="J12" s="164" t="str" cm="1">
        <f t="array" ref="J12">IF(I12="","",IF(I12="No needed Validations","",_xlfn.TEXTJOIN(" ",TRUE,_xlfn.XLOOKUP(I12,$C$33:$C$1048576,$D$33:$D$1048576&amp;" "&amp;$E$33:$E$1048576),_xlfn.XLOOKUP(I12,$C$33:$C$1048576,$F$33:$F$1048576))))</f>
        <v/>
      </c>
      <c r="K12" s="164"/>
      <c r="L12" s="112" t="str">
        <f t="shared" si="0"/>
        <v/>
      </c>
      <c r="M12" s="113" t="str">
        <f t="shared" si="1"/>
        <v/>
      </c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99"/>
      <c r="AC12" s="99"/>
      <c r="AD12" s="99"/>
      <c r="AE12" s="100"/>
      <c r="AF12" s="100"/>
      <c r="AG12" s="106">
        <v>2021</v>
      </c>
      <c r="AH12" s="107">
        <v>262</v>
      </c>
      <c r="AI12" s="108">
        <v>412</v>
      </c>
      <c r="AJ12" s="100"/>
      <c r="AK12" s="100"/>
      <c r="AL12" s="100"/>
      <c r="AM12" s="100"/>
      <c r="AN12" s="100"/>
      <c r="AO12" s="100"/>
      <c r="RDA12" s="100"/>
    </row>
    <row r="13" spans="1:41 12273:12273" ht="17.25" customHeight="1" thickBot="1" x14ac:dyDescent="0.35">
      <c r="A13" s="99"/>
      <c r="B13" s="154" t="s">
        <v>50</v>
      </c>
      <c r="C13" s="155"/>
      <c r="D13" s="155"/>
      <c r="E13" s="155"/>
      <c r="F13" s="155"/>
      <c r="G13" s="121">
        <f>COUNTIF(I33:I51021,"Plug-in Hybrid (PHEV)")</f>
        <v>0</v>
      </c>
      <c r="H13" s="120"/>
      <c r="I13" s="125"/>
      <c r="J13" s="207"/>
      <c r="K13" s="208"/>
      <c r="L13" s="126"/>
      <c r="M13" s="127"/>
      <c r="N13" s="120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99"/>
      <c r="AC13" s="99"/>
      <c r="AD13" s="99"/>
      <c r="AE13" s="100"/>
      <c r="AF13" s="100"/>
      <c r="AG13" s="106">
        <v>2022</v>
      </c>
      <c r="AH13" s="107">
        <v>286</v>
      </c>
      <c r="AI13" s="108">
        <v>520</v>
      </c>
      <c r="AJ13" s="100"/>
      <c r="AK13" s="100"/>
      <c r="AL13" s="100"/>
      <c r="AM13" s="100"/>
      <c r="AN13" s="100"/>
      <c r="AO13" s="100"/>
      <c r="RDA13" s="100"/>
    </row>
    <row r="14" spans="1:41 12273:12273" s="6" customFormat="1" ht="33" customHeight="1" thickBot="1" x14ac:dyDescent="0.35">
      <c r="A14" s="128"/>
      <c r="B14" s="154" t="s">
        <v>51</v>
      </c>
      <c r="C14" s="155"/>
      <c r="D14" s="155"/>
      <c r="E14" s="155"/>
      <c r="F14" s="155"/>
      <c r="G14" s="121">
        <f>COUNTIF(I33:I51021,"internal Combustion (ICE)")+COUNTIF(I33:I51021,"Hybrid-Electric (HYBRID)")</f>
        <v>0</v>
      </c>
      <c r="H14" s="120"/>
      <c r="I14" s="120"/>
      <c r="J14" s="120"/>
      <c r="K14" s="120"/>
      <c r="L14" s="120"/>
      <c r="M14" s="120"/>
      <c r="N14" s="120"/>
      <c r="O14" s="119"/>
      <c r="P14" s="119"/>
      <c r="Q14" s="119"/>
      <c r="R14" s="120"/>
      <c r="S14" s="120"/>
      <c r="T14" s="119"/>
      <c r="U14" s="119"/>
      <c r="V14" s="119"/>
      <c r="W14" s="119"/>
      <c r="X14" s="119"/>
      <c r="Y14" s="119"/>
      <c r="Z14" s="119"/>
      <c r="AA14" s="119"/>
      <c r="AB14" s="99"/>
      <c r="AC14" s="99"/>
      <c r="AD14" s="99"/>
      <c r="AE14" s="129"/>
      <c r="AF14" s="129"/>
      <c r="AG14" s="123">
        <v>2023</v>
      </c>
      <c r="AH14" s="130"/>
      <c r="AI14" s="124"/>
      <c r="AJ14" s="129"/>
      <c r="AK14" s="129"/>
      <c r="AL14" s="129"/>
      <c r="AM14" s="129"/>
      <c r="AN14" s="129"/>
      <c r="AO14" s="129"/>
      <c r="RDA14" s="129"/>
    </row>
    <row r="15" spans="1:41 12273:12273" s="6" customFormat="1" x14ac:dyDescent="0.3">
      <c r="A15" s="128"/>
      <c r="B15" s="195" t="s">
        <v>52</v>
      </c>
      <c r="C15" s="196"/>
      <c r="D15" s="196"/>
      <c r="E15" s="196"/>
      <c r="F15" s="197"/>
      <c r="G15" s="131">
        <f>COUNTIF('FSEP Worksheet'!M9:M1048576,"Yes")</f>
        <v>0</v>
      </c>
      <c r="H15" s="120"/>
      <c r="I15" s="120"/>
      <c r="J15" s="120"/>
      <c r="K15" s="120"/>
      <c r="L15" s="120"/>
      <c r="M15" s="120"/>
      <c r="N15" s="119"/>
      <c r="O15" s="119"/>
      <c r="P15" s="119"/>
      <c r="Q15" s="119"/>
      <c r="R15" s="120"/>
      <c r="S15" s="120"/>
      <c r="T15" s="119"/>
      <c r="U15" s="119"/>
      <c r="V15" s="119"/>
      <c r="W15" s="119"/>
      <c r="X15" s="119"/>
      <c r="Y15" s="119"/>
      <c r="Z15" s="119"/>
      <c r="AA15" s="119"/>
      <c r="AB15" s="99"/>
      <c r="AC15" s="99"/>
      <c r="AD15" s="99"/>
      <c r="AE15" s="129"/>
      <c r="AF15" s="129"/>
      <c r="AG15" s="107"/>
      <c r="AH15" s="107"/>
      <c r="AI15" s="107"/>
      <c r="AJ15" s="129"/>
      <c r="AK15" s="129"/>
      <c r="AL15" s="129"/>
      <c r="AM15" s="129"/>
      <c r="AN15" s="129"/>
      <c r="AO15" s="129"/>
      <c r="RDA15" s="129"/>
    </row>
    <row r="16" spans="1:41 12273:12273" s="6" customFormat="1" ht="18" customHeight="1" thickBot="1" x14ac:dyDescent="0.35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20"/>
      <c r="S16" s="120"/>
      <c r="T16" s="119"/>
      <c r="U16" s="119"/>
      <c r="V16" s="119"/>
      <c r="W16" s="119"/>
      <c r="X16" s="119"/>
      <c r="Y16" s="119"/>
      <c r="Z16" s="119"/>
      <c r="AA16" s="119"/>
      <c r="AB16" s="99"/>
      <c r="AC16" s="99"/>
      <c r="AD16" s="99"/>
      <c r="AE16" s="129"/>
      <c r="AF16" s="129"/>
      <c r="AG16" s="107"/>
      <c r="AH16" s="107"/>
      <c r="AI16" s="107"/>
      <c r="AJ16" s="129"/>
      <c r="AK16" s="129"/>
      <c r="AL16" s="129"/>
      <c r="AM16" s="129"/>
      <c r="AN16" s="129"/>
      <c r="AO16" s="129"/>
      <c r="RDA16" s="129"/>
    </row>
    <row r="17" spans="1:35" s="6" customFormat="1" ht="18" customHeight="1" x14ac:dyDescent="0.3">
      <c r="A17" s="119"/>
      <c r="B17" s="211" t="s">
        <v>53</v>
      </c>
      <c r="C17" s="212"/>
      <c r="D17" s="212"/>
      <c r="E17" s="212"/>
      <c r="F17" s="212"/>
      <c r="G17" s="213"/>
      <c r="H17" s="119"/>
      <c r="I17" s="204" t="s">
        <v>54</v>
      </c>
      <c r="J17" s="205"/>
      <c r="K17" s="205"/>
      <c r="L17" s="205"/>
      <c r="M17" s="206"/>
      <c r="N17" s="119"/>
      <c r="O17" s="119"/>
      <c r="P17" s="119"/>
      <c r="Q17" s="119"/>
      <c r="R17" s="120"/>
      <c r="S17" s="120"/>
      <c r="T17" s="119"/>
      <c r="U17" s="119"/>
      <c r="V17" s="119"/>
      <c r="W17" s="119"/>
      <c r="X17" s="119"/>
      <c r="Y17" s="119"/>
      <c r="Z17" s="119"/>
      <c r="AA17" s="119"/>
      <c r="AB17" s="99"/>
      <c r="AC17" s="99"/>
      <c r="AD17" s="99"/>
      <c r="AE17" s="129"/>
      <c r="AF17" s="129"/>
      <c r="AG17" s="107"/>
      <c r="AH17" s="107"/>
      <c r="AI17" s="107"/>
    </row>
    <row r="18" spans="1:35" s="6" customFormat="1" ht="16.5" customHeight="1" x14ac:dyDescent="0.3">
      <c r="A18" s="119"/>
      <c r="B18" s="209" t="s">
        <v>55</v>
      </c>
      <c r="C18" s="179" t="s">
        <v>56</v>
      </c>
      <c r="D18" s="180"/>
      <c r="E18" s="180"/>
      <c r="F18" s="181"/>
      <c r="G18" s="156">
        <f>SUM(G13,G12)</f>
        <v>0</v>
      </c>
      <c r="H18" s="119"/>
      <c r="I18" s="198" t="s">
        <v>57</v>
      </c>
      <c r="J18" s="199"/>
      <c r="K18" s="199"/>
      <c r="L18" s="199"/>
      <c r="M18" s="200"/>
      <c r="N18" s="119"/>
      <c r="O18" s="119"/>
      <c r="P18" s="119"/>
      <c r="Q18" s="119"/>
      <c r="R18" s="120"/>
      <c r="S18" s="120"/>
      <c r="T18" s="119"/>
      <c r="U18" s="119"/>
      <c r="V18" s="119"/>
      <c r="W18" s="119"/>
      <c r="X18" s="119"/>
      <c r="Y18" s="119"/>
      <c r="Z18" s="119"/>
      <c r="AA18" s="119"/>
      <c r="AB18" s="99"/>
      <c r="AC18" s="99"/>
      <c r="AD18" s="99"/>
      <c r="AE18" s="129"/>
      <c r="AF18" s="129"/>
      <c r="AG18" s="107"/>
      <c r="AH18" s="107"/>
      <c r="AI18" s="107"/>
    </row>
    <row r="19" spans="1:35" s="6" customFormat="1" x14ac:dyDescent="0.3">
      <c r="A19" s="119"/>
      <c r="B19" s="210"/>
      <c r="C19" s="214"/>
      <c r="D19" s="215"/>
      <c r="E19" s="215"/>
      <c r="F19" s="216"/>
      <c r="G19" s="157"/>
      <c r="H19" s="119"/>
      <c r="I19" s="198"/>
      <c r="J19" s="199"/>
      <c r="K19" s="199"/>
      <c r="L19" s="199"/>
      <c r="M19" s="200"/>
      <c r="N19" s="119"/>
      <c r="O19" s="119"/>
      <c r="P19" s="119"/>
      <c r="Q19" s="119"/>
      <c r="R19" s="120"/>
      <c r="S19" s="120"/>
      <c r="T19" s="119"/>
      <c r="U19" s="119"/>
      <c r="V19" s="119"/>
      <c r="W19" s="119"/>
      <c r="X19" s="119"/>
      <c r="Y19" s="119"/>
      <c r="Z19" s="119"/>
      <c r="AA19" s="119"/>
      <c r="AB19" s="99"/>
      <c r="AC19" s="99"/>
      <c r="AD19" s="99"/>
      <c r="AE19" s="129"/>
      <c r="AF19" s="129"/>
      <c r="AG19" s="107"/>
      <c r="AH19" s="107"/>
      <c r="AI19" s="107"/>
    </row>
    <row r="20" spans="1:35" s="6" customFormat="1" ht="17.25" thickBot="1" x14ac:dyDescent="0.35">
      <c r="A20" s="119"/>
      <c r="B20" s="209" t="s">
        <v>58</v>
      </c>
      <c r="C20" s="179" t="s">
        <v>59</v>
      </c>
      <c r="D20" s="180"/>
      <c r="E20" s="180"/>
      <c r="F20" s="181"/>
      <c r="G20" s="156">
        <f>COUNTIF($P$33:$P$1048576,"Additional ZEV")</f>
        <v>0</v>
      </c>
      <c r="H20" s="119"/>
      <c r="I20" s="201"/>
      <c r="J20" s="202"/>
      <c r="K20" s="202"/>
      <c r="L20" s="202"/>
      <c r="M20" s="203"/>
      <c r="N20" s="120"/>
      <c r="O20" s="119"/>
      <c r="P20" s="119"/>
      <c r="Q20" s="119"/>
      <c r="R20" s="120"/>
      <c r="S20" s="120"/>
      <c r="T20" s="119"/>
      <c r="U20" s="119"/>
      <c r="V20" s="119"/>
      <c r="W20" s="119"/>
      <c r="X20" s="119"/>
      <c r="Y20" s="119"/>
      <c r="Z20" s="119"/>
      <c r="AA20" s="119"/>
      <c r="AB20" s="99"/>
      <c r="AC20" s="99"/>
      <c r="AD20" s="99"/>
      <c r="AE20" s="129"/>
      <c r="AF20" s="129"/>
      <c r="AG20" s="107"/>
      <c r="AH20" s="107"/>
      <c r="AI20" s="107"/>
    </row>
    <row r="21" spans="1:35" s="6" customFormat="1" x14ac:dyDescent="0.3">
      <c r="A21" s="119"/>
      <c r="B21" s="210"/>
      <c r="C21" s="214"/>
      <c r="D21" s="215"/>
      <c r="E21" s="215"/>
      <c r="F21" s="216"/>
      <c r="G21" s="157"/>
      <c r="H21" s="120"/>
      <c r="I21" s="120"/>
      <c r="J21" s="120"/>
      <c r="K21" s="120"/>
      <c r="L21" s="120"/>
      <c r="M21" s="120"/>
      <c r="N21" s="120"/>
      <c r="O21" s="119"/>
      <c r="P21" s="119"/>
      <c r="Q21" s="119"/>
      <c r="R21" s="120"/>
      <c r="S21" s="120"/>
      <c r="T21" s="119"/>
      <c r="U21" s="119"/>
      <c r="V21" s="119"/>
      <c r="W21" s="119"/>
      <c r="X21" s="119"/>
      <c r="Y21" s="119"/>
      <c r="Z21" s="119"/>
      <c r="AA21" s="119"/>
      <c r="AB21" s="99"/>
      <c r="AC21" s="99"/>
      <c r="AD21" s="99"/>
      <c r="AE21" s="129"/>
      <c r="AF21" s="129"/>
      <c r="AG21" s="107"/>
      <c r="AH21" s="107"/>
      <c r="AI21" s="107"/>
    </row>
    <row r="22" spans="1:35" s="6" customFormat="1" ht="16.5" customHeight="1" x14ac:dyDescent="0.3">
      <c r="A22" s="119"/>
      <c r="B22" s="90" t="s">
        <v>60</v>
      </c>
      <c r="C22" s="179" t="s">
        <v>61</v>
      </c>
      <c r="D22" s="180"/>
      <c r="E22" s="180"/>
      <c r="F22" s="181"/>
      <c r="G22" s="132">
        <f>G15</f>
        <v>0</v>
      </c>
      <c r="H22" s="120"/>
      <c r="I22" s="120"/>
      <c r="J22" s="120"/>
      <c r="K22" s="120"/>
      <c r="L22" s="120"/>
      <c r="M22" s="120"/>
      <c r="N22" s="119"/>
      <c r="O22" s="119"/>
      <c r="P22" s="119"/>
      <c r="Q22" s="119"/>
      <c r="R22" s="120"/>
      <c r="S22" s="120"/>
      <c r="T22" s="119"/>
      <c r="U22" s="119"/>
      <c r="V22" s="119"/>
      <c r="W22" s="119"/>
      <c r="X22" s="119"/>
      <c r="Y22" s="119"/>
      <c r="Z22" s="119"/>
      <c r="AA22" s="119"/>
      <c r="AB22" s="99"/>
      <c r="AC22" s="99"/>
      <c r="AD22" s="99"/>
      <c r="AE22" s="129"/>
      <c r="AF22" s="129"/>
      <c r="AG22" s="107"/>
      <c r="AH22" s="107"/>
      <c r="AI22" s="107"/>
    </row>
    <row r="23" spans="1:35" s="6" customFormat="1" ht="33.75" customHeight="1" x14ac:dyDescent="0.3">
      <c r="A23" s="119"/>
      <c r="B23" s="12" t="s">
        <v>62</v>
      </c>
      <c r="C23" s="182" t="s">
        <v>63</v>
      </c>
      <c r="D23" s="182"/>
      <c r="E23" s="182"/>
      <c r="F23" s="182"/>
      <c r="G23" s="131">
        <f>ROUNDUP((G13*'Replacement Schedule'!M28),0)</f>
        <v>0</v>
      </c>
      <c r="H23" s="119"/>
      <c r="I23" s="120"/>
      <c r="J23" s="120"/>
      <c r="K23" s="120"/>
      <c r="L23" s="120"/>
      <c r="M23" s="120"/>
      <c r="N23" s="119"/>
      <c r="O23" s="119"/>
      <c r="P23" s="119"/>
      <c r="Q23" s="119"/>
      <c r="R23" s="119"/>
      <c r="S23" s="120"/>
      <c r="T23" s="120"/>
      <c r="U23" s="119"/>
      <c r="V23" s="119"/>
      <c r="W23" s="119"/>
      <c r="X23" s="119"/>
      <c r="Y23" s="119"/>
      <c r="Z23" s="119"/>
      <c r="AA23" s="119"/>
      <c r="AB23" s="119"/>
      <c r="AC23" s="99"/>
      <c r="AD23" s="99"/>
      <c r="AE23" s="129"/>
      <c r="AF23" s="129"/>
      <c r="AG23" s="107"/>
      <c r="AH23" s="107"/>
      <c r="AI23" s="107"/>
    </row>
    <row r="24" spans="1:35" s="6" customFormat="1" x14ac:dyDescent="0.3">
      <c r="A24" s="119"/>
      <c r="B24" s="12" t="s">
        <v>64</v>
      </c>
      <c r="C24" s="182" t="s">
        <v>65</v>
      </c>
      <c r="D24" s="182"/>
      <c r="E24" s="182"/>
      <c r="F24" s="182"/>
      <c r="G24" s="131">
        <f>SUM(G12+G20)</f>
        <v>0</v>
      </c>
      <c r="H24" s="158">
        <f>G24*'Replacement Schedule'!M29+G23</f>
        <v>0</v>
      </c>
      <c r="I24" s="159"/>
      <c r="J24" s="159"/>
      <c r="K24" s="159"/>
      <c r="L24" s="119"/>
      <c r="M24" s="119"/>
      <c r="N24" s="119"/>
      <c r="O24" s="119"/>
      <c r="P24" s="119"/>
      <c r="Q24" s="119"/>
      <c r="R24" s="119"/>
      <c r="S24" s="120"/>
      <c r="T24" s="120"/>
      <c r="U24" s="119"/>
      <c r="V24" s="119"/>
      <c r="W24" s="119"/>
      <c r="X24" s="119"/>
      <c r="Y24" s="119"/>
      <c r="Z24" s="119"/>
      <c r="AA24" s="119"/>
      <c r="AB24" s="119"/>
      <c r="AC24" s="99"/>
      <c r="AD24" s="99"/>
      <c r="AE24" s="129"/>
      <c r="AF24" s="129"/>
      <c r="AG24" s="107"/>
      <c r="AH24" s="107"/>
      <c r="AI24" s="107"/>
    </row>
    <row r="25" spans="1:35" s="6" customFormat="1" ht="33.75" customHeight="1" x14ac:dyDescent="0.3">
      <c r="A25" s="119"/>
      <c r="B25" s="12" t="s">
        <v>66</v>
      </c>
      <c r="C25" s="217" t="s">
        <v>67</v>
      </c>
      <c r="D25" s="217"/>
      <c r="E25" s="217"/>
      <c r="F25" s="217"/>
      <c r="G25" s="133">
        <v>0</v>
      </c>
      <c r="H25" s="119"/>
      <c r="I25" s="120"/>
      <c r="J25" s="120"/>
      <c r="K25" s="120"/>
      <c r="L25" s="119"/>
      <c r="M25" s="119"/>
      <c r="N25" s="119"/>
      <c r="O25" s="119"/>
      <c r="P25" s="119"/>
      <c r="Q25" s="119"/>
      <c r="R25" s="119"/>
      <c r="S25" s="120"/>
      <c r="T25" s="120"/>
      <c r="U25" s="119"/>
      <c r="V25" s="119"/>
      <c r="W25" s="119"/>
      <c r="X25" s="119"/>
      <c r="Y25" s="119"/>
      <c r="Z25" s="119"/>
      <c r="AA25" s="119"/>
      <c r="AB25" s="119"/>
      <c r="AC25" s="99"/>
      <c r="AD25" s="99"/>
      <c r="AE25" s="129"/>
      <c r="AF25" s="129"/>
      <c r="AG25" s="107"/>
      <c r="AH25" s="107"/>
      <c r="AI25" s="107"/>
    </row>
    <row r="26" spans="1:35" s="6" customFormat="1" ht="18" customHeight="1" x14ac:dyDescent="0.3">
      <c r="A26" s="119"/>
      <c r="B26" s="12" t="s">
        <v>68</v>
      </c>
      <c r="C26" s="182" t="s">
        <v>69</v>
      </c>
      <c r="D26" s="182"/>
      <c r="E26" s="182"/>
      <c r="F26" s="182"/>
      <c r="G26" s="87" t="s">
        <v>70</v>
      </c>
      <c r="H26" s="119"/>
      <c r="I26" s="120"/>
      <c r="J26" s="120"/>
      <c r="K26" s="120"/>
      <c r="L26" s="120"/>
      <c r="M26" s="120"/>
      <c r="N26" s="119"/>
      <c r="O26" s="119"/>
      <c r="P26" s="119"/>
      <c r="Q26" s="119"/>
      <c r="R26" s="119"/>
      <c r="S26" s="120"/>
      <c r="T26" s="120"/>
      <c r="U26" s="119"/>
      <c r="V26" s="119"/>
      <c r="W26" s="119"/>
      <c r="X26" s="119"/>
      <c r="Y26" s="119"/>
      <c r="Z26" s="119"/>
      <c r="AA26" s="119"/>
      <c r="AB26" s="119"/>
      <c r="AC26" s="99"/>
      <c r="AD26" s="99"/>
      <c r="AE26" s="129"/>
      <c r="AF26" s="129"/>
      <c r="AG26" s="107"/>
      <c r="AH26" s="107"/>
      <c r="AI26" s="107"/>
    </row>
    <row r="27" spans="1:35" s="6" customFormat="1" ht="33" customHeight="1" thickBot="1" x14ac:dyDescent="0.35">
      <c r="A27" s="119"/>
      <c r="B27" s="30" t="s">
        <v>71</v>
      </c>
      <c r="C27" s="186" t="s">
        <v>72</v>
      </c>
      <c r="D27" s="187"/>
      <c r="E27" s="187"/>
      <c r="F27" s="188"/>
      <c r="G27" s="32">
        <f>IF(G25&gt;H24,0,ROUNDUP(H24-G25,0))</f>
        <v>0</v>
      </c>
      <c r="H27" s="119"/>
      <c r="I27" s="120"/>
      <c r="J27" s="120"/>
      <c r="K27" s="120"/>
      <c r="L27" s="120"/>
      <c r="M27" s="120"/>
      <c r="N27" s="119"/>
      <c r="O27" s="119"/>
      <c r="P27" s="119"/>
      <c r="Q27" s="119"/>
      <c r="R27" s="119"/>
      <c r="S27" s="120"/>
      <c r="T27" s="120"/>
      <c r="U27" s="119"/>
      <c r="V27" s="119"/>
      <c r="W27" s="119"/>
      <c r="X27" s="119"/>
      <c r="Y27" s="119"/>
      <c r="Z27" s="119"/>
      <c r="AA27" s="119"/>
      <c r="AB27" s="119"/>
      <c r="AC27" s="99"/>
      <c r="AD27" s="99"/>
      <c r="AE27" s="129"/>
      <c r="AF27" s="129"/>
      <c r="AG27" s="107"/>
      <c r="AH27" s="107"/>
      <c r="AI27" s="107"/>
    </row>
    <row r="28" spans="1:35" s="6" customFormat="1" ht="18" customHeight="1" x14ac:dyDescent="0.3">
      <c r="A28" s="119"/>
      <c r="B28" s="119"/>
      <c r="C28" s="119"/>
      <c r="D28" s="119"/>
      <c r="E28" s="119"/>
      <c r="F28" s="119"/>
      <c r="G28" s="119"/>
      <c r="H28" s="119"/>
      <c r="I28" s="120"/>
      <c r="J28" s="120"/>
      <c r="K28" s="120"/>
      <c r="L28" s="120"/>
      <c r="M28" s="120"/>
      <c r="N28" s="119"/>
      <c r="O28" s="119"/>
      <c r="P28" s="119"/>
      <c r="Q28" s="119"/>
      <c r="R28" s="119"/>
      <c r="S28" s="120"/>
      <c r="T28" s="120"/>
      <c r="U28" s="119"/>
      <c r="V28" s="119"/>
      <c r="W28" s="119"/>
      <c r="X28" s="119"/>
      <c r="Y28" s="119"/>
      <c r="Z28" s="119"/>
      <c r="AA28" s="119"/>
      <c r="AB28" s="119"/>
      <c r="AC28" s="99"/>
      <c r="AD28" s="99"/>
      <c r="AE28" s="129"/>
      <c r="AF28" s="129"/>
      <c r="AG28" s="107"/>
      <c r="AH28" s="107"/>
      <c r="AI28" s="107"/>
    </row>
    <row r="29" spans="1:35" ht="17.25" thickBot="1" x14ac:dyDescent="0.35">
      <c r="A29" s="99"/>
      <c r="B29" s="118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99"/>
      <c r="AD29" s="99"/>
      <c r="AE29" s="100"/>
      <c r="AF29" s="100"/>
      <c r="AG29" s="107"/>
      <c r="AH29" s="107"/>
      <c r="AI29" s="107"/>
    </row>
    <row r="30" spans="1:35" ht="36" customHeight="1" thickBot="1" x14ac:dyDescent="0.35">
      <c r="A30" s="99"/>
      <c r="B30" s="183" t="s">
        <v>17</v>
      </c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5"/>
      <c r="N30" s="220" t="s">
        <v>73</v>
      </c>
      <c r="O30" s="221"/>
      <c r="P30" s="221"/>
      <c r="Q30" s="222"/>
      <c r="R30" s="28" t="s">
        <v>74</v>
      </c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99"/>
      <c r="AD30" s="99"/>
      <c r="AE30" s="100"/>
      <c r="AF30" s="100"/>
      <c r="AG30" s="107"/>
      <c r="AH30" s="107"/>
      <c r="AI30" s="107"/>
    </row>
    <row r="31" spans="1:35" ht="21" customHeight="1" thickBot="1" x14ac:dyDescent="0.35">
      <c r="A31" s="99"/>
      <c r="B31" s="175" t="s">
        <v>20</v>
      </c>
      <c r="C31" s="177" t="s">
        <v>21</v>
      </c>
      <c r="D31" s="177" t="s">
        <v>22</v>
      </c>
      <c r="E31" s="189" t="s">
        <v>23</v>
      </c>
      <c r="F31" s="189" t="s">
        <v>24</v>
      </c>
      <c r="G31" s="177" t="s">
        <v>25</v>
      </c>
      <c r="H31" s="177" t="s">
        <v>26</v>
      </c>
      <c r="I31" s="177" t="s">
        <v>27</v>
      </c>
      <c r="J31" s="193" t="s">
        <v>28</v>
      </c>
      <c r="K31" s="166" t="s">
        <v>75</v>
      </c>
      <c r="L31" s="168"/>
      <c r="M31" s="191" t="s">
        <v>76</v>
      </c>
      <c r="N31" s="223" t="s">
        <v>77</v>
      </c>
      <c r="O31" s="225" t="s">
        <v>78</v>
      </c>
      <c r="P31" s="227" t="s">
        <v>79</v>
      </c>
      <c r="Q31" s="218" t="s">
        <v>80</v>
      </c>
      <c r="R31" s="29" cm="1">
        <f t="array" ref="R31">COUNTA(_xlfn._xlws.SORT(_xlfn._xlws.FILTER($C$33:$C$1048576,($C$33:$C$1048576&lt;&gt;"")*($Q$33:$Q$1048576="Additional Verification Needed"))))</f>
        <v>1</v>
      </c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99"/>
      <c r="AD31" s="99"/>
      <c r="AE31" s="100"/>
      <c r="AF31" s="100"/>
      <c r="AG31" s="107"/>
      <c r="AH31" s="107"/>
      <c r="AI31" s="107"/>
    </row>
    <row r="32" spans="1:35" ht="90" customHeight="1" thickBot="1" x14ac:dyDescent="0.35">
      <c r="A32" s="99"/>
      <c r="B32" s="176"/>
      <c r="C32" s="178"/>
      <c r="D32" s="178"/>
      <c r="E32" s="190"/>
      <c r="F32" s="190"/>
      <c r="G32" s="178"/>
      <c r="H32" s="178"/>
      <c r="I32" s="178"/>
      <c r="J32" s="194"/>
      <c r="K32" s="36" t="s">
        <v>81</v>
      </c>
      <c r="L32" s="89" t="s">
        <v>82</v>
      </c>
      <c r="M32" s="192"/>
      <c r="N32" s="224"/>
      <c r="O32" s="226" t="s">
        <v>78</v>
      </c>
      <c r="P32" s="228" t="s">
        <v>79</v>
      </c>
      <c r="Q32" s="219"/>
      <c r="R32" s="25" t="s">
        <v>83</v>
      </c>
      <c r="S32" s="8" t="s">
        <v>84</v>
      </c>
      <c r="T32" s="8" t="s">
        <v>85</v>
      </c>
      <c r="U32" s="8" t="s">
        <v>86</v>
      </c>
      <c r="V32" s="8" t="s">
        <v>87</v>
      </c>
      <c r="W32" s="9" t="s">
        <v>88</v>
      </c>
      <c r="X32" s="8" t="s">
        <v>89</v>
      </c>
      <c r="Y32" s="8" t="s">
        <v>90</v>
      </c>
      <c r="Z32" s="8" t="s">
        <v>91</v>
      </c>
      <c r="AA32" s="13" t="s">
        <v>92</v>
      </c>
      <c r="AB32" s="24" t="s">
        <v>93</v>
      </c>
      <c r="AC32" s="8" t="s">
        <v>94</v>
      </c>
      <c r="AD32" s="99"/>
      <c r="AE32" s="100"/>
      <c r="AF32" s="100"/>
      <c r="AG32" s="107"/>
      <c r="AH32" s="107"/>
      <c r="AI32" s="107"/>
    </row>
    <row r="33" spans="1:29" ht="18" customHeight="1" x14ac:dyDescent="0.3">
      <c r="A33" s="99"/>
      <c r="B33" s="3">
        <v>1</v>
      </c>
      <c r="C33" s="134" t="str">
        <f>IF('FSEP Worksheet'!C9="","",'FSEP Worksheet'!C9)</f>
        <v/>
      </c>
      <c r="D33" s="134" t="str">
        <f>IF('FSEP Worksheet'!D9="","",'FSEP Worksheet'!D9)</f>
        <v/>
      </c>
      <c r="E33" s="134" t="str">
        <f>IF('FSEP Worksheet'!E9="","",'FSEP Worksheet'!E9)</f>
        <v/>
      </c>
      <c r="F33" s="134" t="str">
        <f>IF('FSEP Worksheet'!F9="","",'FSEP Worksheet'!F9)</f>
        <v/>
      </c>
      <c r="G33" s="134" t="str">
        <f>IF('FSEP Worksheet'!G9="","",'FSEP Worksheet'!G9)</f>
        <v/>
      </c>
      <c r="H33" s="134" t="str">
        <f>IF('FSEP Worksheet'!H9="","",'FSEP Worksheet'!H9)</f>
        <v/>
      </c>
      <c r="I33" s="134" t="str">
        <f>IF('FSEP Worksheet'!I9="","",'FSEP Worksheet'!I9)</f>
        <v/>
      </c>
      <c r="J33" s="134" t="str">
        <f>IF('FSEP Worksheet'!J9="","",'FSEP Worksheet'!J9)</f>
        <v/>
      </c>
      <c r="K33" s="134" t="str">
        <f>IF('FSEP Worksheet'!K9="","",'FSEP Worksheet'!K9)</f>
        <v/>
      </c>
      <c r="L33" s="134" t="str">
        <f>IF('FSEP Worksheet'!L9="","",'FSEP Worksheet'!L9)</f>
        <v/>
      </c>
      <c r="M33" s="134" t="str">
        <f>IF('FSEP Worksheet'!M9="","",'FSEP Worksheet'!M9)</f>
        <v/>
      </c>
      <c r="N33" s="135" t="str">
        <f t="shared" ref="N33" ca="1" si="2">IF(AA33="","",TEXT(MIN(VALUE(AA33),VALUE(W33)),"mm/yyyy"))</f>
        <v/>
      </c>
      <c r="O33" s="135" t="str">
        <f>IFERROR(IF(T33="","",IF(VALUE(N33)&lt;VALUE(T33),"Replacement Anticipated","No Replacement")),"Confirm Yellow Cells above")</f>
        <v/>
      </c>
      <c r="P33" s="135" t="str" cm="1">
        <f t="array" ref="P33">IF(O33="","",IF(O33="confirm yellow cells above","More info needed",IF(AND(O33="Replacement Anticipated",OR(I33={"Hybrid-Electric (HYBRID)","Internal Combustion (ICE)"}),M33="No"),"Additional ZEV","No Change in ZEV Count")))</f>
        <v/>
      </c>
      <c r="Q33" s="135" t="str" cm="1">
        <f t="array" ref="Q33">IF(G33="","",IF(AVERAGE(K33:L33)&lt;IF(M33="YES",_xlfn.XLOOKUP(G33&amp;"PSSP",'Replacement Schedule'!$C$23:$C$44&amp;'Replacement Schedule'!$D$23:$D$44,'Replacement Schedule'!$E$23:$E$44),_xlfn.XLOOKUP(G33&amp;H33,'Replacement Schedule'!$C$23:$C$44&amp;'Replacement Schedule'!$D$23:$D$44,'Replacement Schedule'!$E$23:$E$44)),"Additional Verification Needed","Passes Validation"))</f>
        <v/>
      </c>
      <c r="R33" s="100" t="str" cm="1">
        <f t="array" ref="R33">IF(G33="","",IF(M33="YES",_xlfn.XLOOKUP(G33&amp;"PSSP",'Replacement Schedule'!$C$23:$C$44&amp;'Replacement Schedule'!$D$23:$D$44,'Replacement Schedule'!$E$23:$E$44),_xlfn.XLOOKUP(G33&amp;H33,'Replacement Schedule'!$C$23:$C$44&amp;'Replacement Schedule'!$D$23:$D$44,'Replacement Schedule'!$E$23:$E$44)))</f>
        <v/>
      </c>
      <c r="S33" s="55" t="str">
        <f>IF(C33="","",IF($F$8="","Need Lease Start",TEXT($F$8,"mm/yyyy")))</f>
        <v/>
      </c>
      <c r="T33" s="55" t="str">
        <f>IF(C33="","",TEXT(EDATE(S33,($F$6*12)+$F$7),"mm/yyyy"))</f>
        <v/>
      </c>
      <c r="U33" s="100" t="str" cm="1">
        <f t="array" ref="U33">IF(C33="","",IF(M33="yes", _xlfn.XLOOKUP("Law Enforcement",'Replacement Schedule'!$D$3:$D$20,'Replacement Schedule'!$F$3:$F$20),_xlfn.XLOOKUP(G33&amp;H33,'Replacement Schedule'!$D$3:$D$20&amp;'Replacement Schedule'!$H$3:$H$20,'Replacement Schedule'!$F$3:$F$20)))</f>
        <v/>
      </c>
      <c r="V33" s="100" t="str">
        <f ca="1">IF(D33="","",YEAR(NOW())-D33)</f>
        <v/>
      </c>
      <c r="W33" s="100" t="str">
        <f ca="1">IF(U33="","",TEXT(EDATE(DATE(YEAR(NOW()),1,1),(U33*12-V33*12)),"mm/yyyy"))</f>
        <v/>
      </c>
      <c r="X33" s="100" t="str">
        <f>IF(C33="","",ROUNDUP(AVERAGE(K33,L33)/12,0))</f>
        <v/>
      </c>
      <c r="Y33" s="100" t="str" cm="1">
        <f t="array" ref="Y33">IF(C33="","",_xlfn.XLOOKUP(G33&amp;H33,'Replacement Schedule'!$D$3:$D$20&amp;'Replacement Schedule'!$H$3:$H$20,'Replacement Schedule'!$G$3:$G$20))</f>
        <v/>
      </c>
      <c r="Z33" s="100" t="str">
        <f>IF(Y33="","",Y33-J33)</f>
        <v/>
      </c>
      <c r="AA33" s="100" t="str">
        <f ca="1">IF(Z33="","",TEXT(EDATE(NOW(),ROUND(Z33/X33,0)),"mm/yyyy"))</f>
        <v/>
      </c>
      <c r="AB33" s="100" t="str">
        <f ca="1">IF(W33="","",IF(VALUE(AA33)&gt;VALUE(W33),"Model Age Threshold","Mileage Threshold"))</f>
        <v/>
      </c>
      <c r="AC33" s="107" t="e">
        <f>IF(I33="Internal Combustion (ICE)","ICE",IF($D33&lt;2011,"Replace",VLOOKUP($D33,$AG$2:$AH$11,2)))</f>
        <v>#N/A</v>
      </c>
    </row>
    <row r="34" spans="1:29" ht="18" customHeight="1" x14ac:dyDescent="0.3">
      <c r="A34" s="99"/>
      <c r="B34" s="3">
        <v>2</v>
      </c>
      <c r="C34" s="134" t="str">
        <f>IF('FSEP Worksheet'!C10="","",'FSEP Worksheet'!C10)</f>
        <v/>
      </c>
      <c r="D34" s="134" t="str">
        <f>IF('FSEP Worksheet'!D10="","",'FSEP Worksheet'!D10)</f>
        <v/>
      </c>
      <c r="E34" s="134" t="str">
        <f>IF('FSEP Worksheet'!E10="","",'FSEP Worksheet'!E10)</f>
        <v/>
      </c>
      <c r="F34" s="134" t="str">
        <f>IF('FSEP Worksheet'!F10="","",'FSEP Worksheet'!F10)</f>
        <v/>
      </c>
      <c r="G34" s="134" t="str">
        <f>IF('FSEP Worksheet'!G10="","",'FSEP Worksheet'!G10)</f>
        <v/>
      </c>
      <c r="H34" s="134" t="str">
        <f>IF('FSEP Worksheet'!H10="","",'FSEP Worksheet'!H10)</f>
        <v/>
      </c>
      <c r="I34" s="134" t="str">
        <f>IF('FSEP Worksheet'!I10="","",'FSEP Worksheet'!I10)</f>
        <v/>
      </c>
      <c r="J34" s="134" t="str">
        <f>IF('FSEP Worksheet'!J10="","",'FSEP Worksheet'!J10)</f>
        <v/>
      </c>
      <c r="K34" s="134" t="str">
        <f>IF('FSEP Worksheet'!K10="","",'FSEP Worksheet'!K10)</f>
        <v/>
      </c>
      <c r="L34" s="134" t="str">
        <f>IF('FSEP Worksheet'!L10="","",'FSEP Worksheet'!L10)</f>
        <v/>
      </c>
      <c r="M34" s="134" t="str">
        <f>IF('FSEP Worksheet'!M10="","",'FSEP Worksheet'!M10)</f>
        <v/>
      </c>
      <c r="N34" s="135" t="str">
        <f t="shared" ref="N34:N72" ca="1" si="3">IF(AA34="","",TEXT(MIN(VALUE(AA34),VALUE(W34)),"mm/yyyy"))</f>
        <v/>
      </c>
      <c r="O34" s="135" t="str">
        <f t="shared" ref="O34:O72" si="4">IFERROR(IF(T34="","",IF(VALUE(N34)&lt;VALUE(T34),"Replacement Anticipated","No Replacement")),"Confirm Yellow Cells above")</f>
        <v/>
      </c>
      <c r="P34" s="135" t="str" cm="1">
        <f t="array" ref="P34">IF(O34="","",IF(O34="confirm yellow cells above","More info needed",IF(AND(O34="Replacement Anticipated",OR(I34={"Hybrid-Electric (HYBRID)","Internal Combustion (ICE)"}),M34="No"),"Additional ZEV","No Change in ZEV Count")))</f>
        <v/>
      </c>
      <c r="Q34" s="135" t="str" cm="1">
        <f t="array" ref="Q34">IF(G34="","",IF(AVERAGE(K34:L34)&lt;IF(M34="YES",_xlfn.XLOOKUP(G34&amp;"PSSP",'Replacement Schedule'!$C$23:$C$44&amp;'Replacement Schedule'!$D$23:$D$44,'Replacement Schedule'!$E$23:$E$44),_xlfn.XLOOKUP(G34&amp;H34,'Replacement Schedule'!$C$23:$C$44&amp;'Replacement Schedule'!$D$23:$D$44,'Replacement Schedule'!$E$23:$E$44)),"Additional Verification Needed","Passes Validation"))</f>
        <v/>
      </c>
      <c r="R34" s="100" t="str" cm="1">
        <f t="array" ref="R34">IF(G34="","",IF(M34="YES",_xlfn.XLOOKUP(G34&amp;"PSSP",'Replacement Schedule'!$C$23:$C$44&amp;'Replacement Schedule'!$D$23:$D$44,'Replacement Schedule'!$E$23:$E$44),_xlfn.XLOOKUP(G34&amp;H34,'Replacement Schedule'!$C$23:$C$44&amp;'Replacement Schedule'!$D$23:$D$44,'Replacement Schedule'!$E$23:$E$44)))</f>
        <v/>
      </c>
      <c r="S34" s="55" t="str">
        <f t="shared" ref="S34:S72" si="5">IF(C34="","",IF($F$8="","Need Lease Start",TEXT($F$8,"mm/yyyy")))</f>
        <v/>
      </c>
      <c r="T34" s="55" t="str">
        <f t="shared" ref="T34:T72" si="6">IF(C34="","",TEXT(EDATE(S34,($F$6*12)+$F$7),"mm/yyyy"))</f>
        <v/>
      </c>
      <c r="U34" s="100" t="str" cm="1">
        <f t="array" ref="U34">IF(C34="","",IF(M34="yes", _xlfn.XLOOKUP("Law Enforcement",'Replacement Schedule'!$D$3:$D$20,'Replacement Schedule'!$F$3:$F$20),_xlfn.XLOOKUP(G34&amp;H34,'Replacement Schedule'!$D$3:$D$20&amp;'Replacement Schedule'!$H$3:$H$20,'Replacement Schedule'!$F$3:$F$20)))</f>
        <v/>
      </c>
      <c r="V34" s="100" t="str">
        <f t="shared" ref="V34:V72" ca="1" si="7">IF(D34="","",YEAR(NOW())-D34)</f>
        <v/>
      </c>
      <c r="W34" s="100" t="str">
        <f t="shared" ref="W34:W72" ca="1" si="8">IF(U34="","",TEXT(EDATE(DATE(YEAR(NOW()),1,1),(U34*12-V34*12)),"mm/yyyy"))</f>
        <v/>
      </c>
      <c r="X34" s="100" t="str">
        <f t="shared" ref="X34:X72" si="9">IF(C34="","",ROUNDUP(AVERAGE(K34,L34)/12,0))</f>
        <v/>
      </c>
      <c r="Y34" s="100" t="str" cm="1">
        <f t="array" ref="Y34">IF(C34="","",_xlfn.XLOOKUP(G34&amp;H34,'Replacement Schedule'!$D$3:$D$20&amp;'Replacement Schedule'!$H$3:$H$20,'Replacement Schedule'!$G$3:$G$20))</f>
        <v/>
      </c>
      <c r="Z34" s="100" t="str">
        <f t="shared" ref="Z34:Z72" si="10">IF(Y34="","",Y34-J34)</f>
        <v/>
      </c>
      <c r="AA34" s="100" t="str">
        <f t="shared" ref="AA34:AA72" ca="1" si="11">IF(Z34="","",TEXT(EDATE(NOW(),ROUND(Z34/X34,0)),"mm/yyyy"))</f>
        <v/>
      </c>
      <c r="AB34" s="100" t="str">
        <f t="shared" ref="AB34:AB72" ca="1" si="12">IF(W34="","",IF(VALUE(AA34)&gt;VALUE(W34),"Model Age Threshold","Mileage Threshold"))</f>
        <v/>
      </c>
      <c r="AC34" s="107" t="e">
        <f t="shared" ref="AC34:AC72" si="13">IF(I34="Internal Combustion (ICE)","ICE",IF($D34&lt;2011,"Replace",VLOOKUP($D34,$AG$2:$AH$11,2)))</f>
        <v>#N/A</v>
      </c>
    </row>
    <row r="35" spans="1:29" ht="18" customHeight="1" x14ac:dyDescent="0.3">
      <c r="A35" s="99"/>
      <c r="B35" s="3">
        <v>3</v>
      </c>
      <c r="C35" s="134" t="str">
        <f>IF('FSEP Worksheet'!C11="","",'FSEP Worksheet'!C11)</f>
        <v/>
      </c>
      <c r="D35" s="134" t="str">
        <f>IF('FSEP Worksheet'!D11="","",'FSEP Worksheet'!D11)</f>
        <v/>
      </c>
      <c r="E35" s="134" t="str">
        <f>IF('FSEP Worksheet'!E11="","",'FSEP Worksheet'!E11)</f>
        <v/>
      </c>
      <c r="F35" s="134" t="str">
        <f>IF('FSEP Worksheet'!F11="","",'FSEP Worksheet'!F11)</f>
        <v/>
      </c>
      <c r="G35" s="134" t="str">
        <f>IF('FSEP Worksheet'!G11="","",'FSEP Worksheet'!G11)</f>
        <v/>
      </c>
      <c r="H35" s="134" t="str">
        <f>IF('FSEP Worksheet'!H11="","",'FSEP Worksheet'!H11)</f>
        <v/>
      </c>
      <c r="I35" s="134" t="str">
        <f>IF('FSEP Worksheet'!I11="","",'FSEP Worksheet'!I11)</f>
        <v/>
      </c>
      <c r="J35" s="134" t="str">
        <f>IF('FSEP Worksheet'!J11="","",'FSEP Worksheet'!J11)</f>
        <v/>
      </c>
      <c r="K35" s="134" t="str">
        <f>IF('FSEP Worksheet'!K11="","",'FSEP Worksheet'!K11)</f>
        <v/>
      </c>
      <c r="L35" s="134" t="str">
        <f>IF('FSEP Worksheet'!L11="","",'FSEP Worksheet'!L11)</f>
        <v/>
      </c>
      <c r="M35" s="134" t="str">
        <f>IF('FSEP Worksheet'!M11="","",'FSEP Worksheet'!M11)</f>
        <v/>
      </c>
      <c r="N35" s="135" t="str">
        <f t="shared" ca="1" si="3"/>
        <v/>
      </c>
      <c r="O35" s="135" t="str">
        <f t="shared" si="4"/>
        <v/>
      </c>
      <c r="P35" s="135" t="str" cm="1">
        <f t="array" ref="P35">IF(O35="","",IF(O35="confirm yellow cells above","More info needed",IF(AND(O35="Replacement Anticipated",OR(I35={"Hybrid-Electric (HYBRID)","Internal Combustion (ICE)"}),M35="No"),"Additional ZEV","No Change in ZEV Count")))</f>
        <v/>
      </c>
      <c r="Q35" s="135" t="str" cm="1">
        <f t="array" ref="Q35">IF(G35="","",IF(AVERAGE(K35:L35)&lt;IF(M35="YES",_xlfn.XLOOKUP(G35&amp;"PSSP",'Replacement Schedule'!$C$23:$C$44&amp;'Replacement Schedule'!$D$23:$D$44,'Replacement Schedule'!$E$23:$E$44),_xlfn.XLOOKUP(G35&amp;H35,'Replacement Schedule'!$C$23:$C$44&amp;'Replacement Schedule'!$D$23:$D$44,'Replacement Schedule'!$E$23:$E$44)),"Additional Verification Needed","Passes Validation"))</f>
        <v/>
      </c>
      <c r="R35" s="100" t="str" cm="1">
        <f t="array" ref="R35">IF(G35="","",IF(M35="YES",_xlfn.XLOOKUP(G35&amp;"PSSP",'Replacement Schedule'!$C$23:$C$44&amp;'Replacement Schedule'!$D$23:$D$44,'Replacement Schedule'!$E$23:$E$44),_xlfn.XLOOKUP(G35&amp;H35,'Replacement Schedule'!$C$23:$C$44&amp;'Replacement Schedule'!$D$23:$D$44,'Replacement Schedule'!$E$23:$E$44)))</f>
        <v/>
      </c>
      <c r="S35" s="55" t="str">
        <f t="shared" si="5"/>
        <v/>
      </c>
      <c r="T35" s="55" t="str">
        <f t="shared" si="6"/>
        <v/>
      </c>
      <c r="U35" s="100" t="str" cm="1">
        <f t="array" ref="U35">IF(C35="","",IF(M35="yes", _xlfn.XLOOKUP("Law Enforcement",'Replacement Schedule'!$D$3:$D$20,'Replacement Schedule'!$F$3:$F$20),_xlfn.XLOOKUP(G35&amp;H35,'Replacement Schedule'!$D$3:$D$20&amp;'Replacement Schedule'!$H$3:$H$20,'Replacement Schedule'!$F$3:$F$20)))</f>
        <v/>
      </c>
      <c r="V35" s="100" t="str">
        <f t="shared" ca="1" si="7"/>
        <v/>
      </c>
      <c r="W35" s="100" t="str">
        <f t="shared" ca="1" si="8"/>
        <v/>
      </c>
      <c r="X35" s="100" t="str">
        <f t="shared" si="9"/>
        <v/>
      </c>
      <c r="Y35" s="100" t="str" cm="1">
        <f t="array" ref="Y35">IF(C35="","",_xlfn.XLOOKUP(G35&amp;H35,'Replacement Schedule'!$D$3:$D$20&amp;'Replacement Schedule'!$H$3:$H$20,'Replacement Schedule'!$G$3:$G$20))</f>
        <v/>
      </c>
      <c r="Z35" s="100" t="str">
        <f t="shared" si="10"/>
        <v/>
      </c>
      <c r="AA35" s="100" t="str">
        <f t="shared" ca="1" si="11"/>
        <v/>
      </c>
      <c r="AB35" s="100" t="str">
        <f t="shared" ca="1" si="12"/>
        <v/>
      </c>
      <c r="AC35" s="107" t="e">
        <f t="shared" si="13"/>
        <v>#N/A</v>
      </c>
    </row>
    <row r="36" spans="1:29" ht="18" customHeight="1" x14ac:dyDescent="0.3">
      <c r="A36" s="99"/>
      <c r="B36" s="3">
        <v>4</v>
      </c>
      <c r="C36" s="134" t="str">
        <f>IF('FSEP Worksheet'!C12="","",'FSEP Worksheet'!C12)</f>
        <v/>
      </c>
      <c r="D36" s="134" t="str">
        <f>IF('FSEP Worksheet'!D12="","",'FSEP Worksheet'!D12)</f>
        <v/>
      </c>
      <c r="E36" s="134" t="str">
        <f>IF('FSEP Worksheet'!E12="","",'FSEP Worksheet'!E12)</f>
        <v/>
      </c>
      <c r="F36" s="134" t="str">
        <f>IF('FSEP Worksheet'!F12="","",'FSEP Worksheet'!F12)</f>
        <v/>
      </c>
      <c r="G36" s="134" t="str">
        <f>IF('FSEP Worksheet'!G12="","",'FSEP Worksheet'!G12)</f>
        <v/>
      </c>
      <c r="H36" s="134" t="str">
        <f>IF('FSEP Worksheet'!H12="","",'FSEP Worksheet'!H12)</f>
        <v/>
      </c>
      <c r="I36" s="134" t="str">
        <f>IF('FSEP Worksheet'!I12="","",'FSEP Worksheet'!I12)</f>
        <v/>
      </c>
      <c r="J36" s="134" t="str">
        <f>IF('FSEP Worksheet'!J12="","",'FSEP Worksheet'!J12)</f>
        <v/>
      </c>
      <c r="K36" s="134" t="str">
        <f>IF('FSEP Worksheet'!K12="","",'FSEP Worksheet'!K12)</f>
        <v/>
      </c>
      <c r="L36" s="134" t="str">
        <f>IF('FSEP Worksheet'!L12="","",'FSEP Worksheet'!L12)</f>
        <v/>
      </c>
      <c r="M36" s="134" t="str">
        <f>IF('FSEP Worksheet'!M12="","",'FSEP Worksheet'!M12)</f>
        <v/>
      </c>
      <c r="N36" s="135" t="str">
        <f t="shared" ca="1" si="3"/>
        <v/>
      </c>
      <c r="O36" s="135" t="str">
        <f t="shared" si="4"/>
        <v/>
      </c>
      <c r="P36" s="135" t="str" cm="1">
        <f t="array" ref="P36">IF(O36="","",IF(O36="confirm yellow cells above","More info needed",IF(AND(O36="Replacement Anticipated",OR(I36={"Hybrid-Electric (HYBRID)","Internal Combustion (ICE)"}),M36="No"),"Additional ZEV","No Change in ZEV Count")))</f>
        <v/>
      </c>
      <c r="Q36" s="135" t="str" cm="1">
        <f t="array" ref="Q36">IF(G36="","",IF(AVERAGE(K36:L36)&lt;IF(M36="YES",_xlfn.XLOOKUP(G36&amp;"PSSP",'Replacement Schedule'!$C$23:$C$44&amp;'Replacement Schedule'!$D$23:$D$44,'Replacement Schedule'!$E$23:$E$44),_xlfn.XLOOKUP(G36&amp;H36,'Replacement Schedule'!$C$23:$C$44&amp;'Replacement Schedule'!$D$23:$D$44,'Replacement Schedule'!$E$23:$E$44)),"Additional Verification Needed","Passes Validation"))</f>
        <v/>
      </c>
      <c r="R36" s="100" t="str" cm="1">
        <f t="array" ref="R36">IF(G36="","",IF(M36="YES",_xlfn.XLOOKUP(G36&amp;"PSSP",'Replacement Schedule'!$C$23:$C$44&amp;'Replacement Schedule'!$D$23:$D$44,'Replacement Schedule'!$E$23:$E$44),_xlfn.XLOOKUP(G36&amp;H36,'Replacement Schedule'!$C$23:$C$44&amp;'Replacement Schedule'!$D$23:$D$44,'Replacement Schedule'!$E$23:$E$44)))</f>
        <v/>
      </c>
      <c r="S36" s="55" t="str">
        <f t="shared" si="5"/>
        <v/>
      </c>
      <c r="T36" s="55" t="str">
        <f t="shared" si="6"/>
        <v/>
      </c>
      <c r="U36" s="100" t="str" cm="1">
        <f t="array" ref="U36">IF(C36="","",IF(M36="yes", _xlfn.XLOOKUP("Law Enforcement",'Replacement Schedule'!$D$3:$D$20,'Replacement Schedule'!$F$3:$F$20),_xlfn.XLOOKUP(G36&amp;H36,'Replacement Schedule'!$D$3:$D$20&amp;'Replacement Schedule'!$H$3:$H$20,'Replacement Schedule'!$F$3:$F$20)))</f>
        <v/>
      </c>
      <c r="V36" s="100" t="str">
        <f t="shared" ca="1" si="7"/>
        <v/>
      </c>
      <c r="W36" s="100" t="str">
        <f t="shared" ca="1" si="8"/>
        <v/>
      </c>
      <c r="X36" s="100" t="str">
        <f t="shared" si="9"/>
        <v/>
      </c>
      <c r="Y36" s="100" t="str" cm="1">
        <f t="array" ref="Y36">IF(C36="","",_xlfn.XLOOKUP(G36&amp;H36,'Replacement Schedule'!$D$3:$D$20&amp;'Replacement Schedule'!$H$3:$H$20,'Replacement Schedule'!$G$3:$G$20))</f>
        <v/>
      </c>
      <c r="Z36" s="100" t="str">
        <f t="shared" si="10"/>
        <v/>
      </c>
      <c r="AA36" s="100" t="str">
        <f t="shared" ca="1" si="11"/>
        <v/>
      </c>
      <c r="AB36" s="100" t="str">
        <f t="shared" ca="1" si="12"/>
        <v/>
      </c>
      <c r="AC36" s="107" t="e">
        <f t="shared" si="13"/>
        <v>#N/A</v>
      </c>
    </row>
    <row r="37" spans="1:29" ht="18" customHeight="1" x14ac:dyDescent="0.3">
      <c r="A37" s="99"/>
      <c r="B37" s="3">
        <v>5</v>
      </c>
      <c r="C37" s="134" t="str">
        <f>IF('FSEP Worksheet'!C13="","",'FSEP Worksheet'!C13)</f>
        <v/>
      </c>
      <c r="D37" s="134" t="str">
        <f>IF('FSEP Worksheet'!D13="","",'FSEP Worksheet'!D13)</f>
        <v/>
      </c>
      <c r="E37" s="134" t="str">
        <f>IF('FSEP Worksheet'!E13="","",'FSEP Worksheet'!E13)</f>
        <v/>
      </c>
      <c r="F37" s="134" t="str">
        <f>IF('FSEP Worksheet'!F13="","",'FSEP Worksheet'!F13)</f>
        <v/>
      </c>
      <c r="G37" s="134" t="str">
        <f>IF('FSEP Worksheet'!G13="","",'FSEP Worksheet'!G13)</f>
        <v/>
      </c>
      <c r="H37" s="134" t="str">
        <f>IF('FSEP Worksheet'!H13="","",'FSEP Worksheet'!H13)</f>
        <v/>
      </c>
      <c r="I37" s="134" t="str">
        <f>IF('FSEP Worksheet'!I13="","",'FSEP Worksheet'!I13)</f>
        <v/>
      </c>
      <c r="J37" s="134" t="str">
        <f>IF('FSEP Worksheet'!J13="","",'FSEP Worksheet'!J13)</f>
        <v/>
      </c>
      <c r="K37" s="134" t="str">
        <f>IF('FSEP Worksheet'!K13="","",'FSEP Worksheet'!K13)</f>
        <v/>
      </c>
      <c r="L37" s="134" t="str">
        <f>IF('FSEP Worksheet'!L13="","",'FSEP Worksheet'!L13)</f>
        <v/>
      </c>
      <c r="M37" s="134" t="str">
        <f>IF('FSEP Worksheet'!M13="","",'FSEP Worksheet'!M13)</f>
        <v/>
      </c>
      <c r="N37" s="135" t="str">
        <f t="shared" ca="1" si="3"/>
        <v/>
      </c>
      <c r="O37" s="135" t="str">
        <f t="shared" si="4"/>
        <v/>
      </c>
      <c r="P37" s="135" t="str" cm="1">
        <f t="array" ref="P37">IF(O37="","",IF(O37="confirm yellow cells above","More info needed",IF(AND(O37="Replacement Anticipated",OR(I37={"Hybrid-Electric (HYBRID)","Internal Combustion (ICE)"}),M37="No"),"Additional ZEV","No Change in ZEV Count")))</f>
        <v/>
      </c>
      <c r="Q37" s="135" t="str" cm="1">
        <f t="array" ref="Q37">IF(G37="","",IF(AVERAGE(K37:L37)&lt;IF(M37="YES",_xlfn.XLOOKUP(G37&amp;"PSSP",'Replacement Schedule'!$C$23:$C$44&amp;'Replacement Schedule'!$D$23:$D$44,'Replacement Schedule'!$E$23:$E$44),_xlfn.XLOOKUP(G37&amp;H37,'Replacement Schedule'!$C$23:$C$44&amp;'Replacement Schedule'!$D$23:$D$44,'Replacement Schedule'!$E$23:$E$44)),"Additional Verification Needed","Passes Validation"))</f>
        <v/>
      </c>
      <c r="R37" s="100" t="str" cm="1">
        <f t="array" ref="R37">IF(G37="","",IF(M37="YES",_xlfn.XLOOKUP(G37&amp;"PSSP",'Replacement Schedule'!$C$23:$C$44&amp;'Replacement Schedule'!$D$23:$D$44,'Replacement Schedule'!$E$23:$E$44),_xlfn.XLOOKUP(G37&amp;H37,'Replacement Schedule'!$C$23:$C$44&amp;'Replacement Schedule'!$D$23:$D$44,'Replacement Schedule'!$E$23:$E$44)))</f>
        <v/>
      </c>
      <c r="S37" s="55" t="str">
        <f t="shared" si="5"/>
        <v/>
      </c>
      <c r="T37" s="55" t="str">
        <f t="shared" si="6"/>
        <v/>
      </c>
      <c r="U37" s="100" t="str" cm="1">
        <f t="array" ref="U37">IF(C37="","",IF(M37="yes", _xlfn.XLOOKUP("Law Enforcement",'Replacement Schedule'!$D$3:$D$20,'Replacement Schedule'!$F$3:$F$20),_xlfn.XLOOKUP(G37&amp;H37,'Replacement Schedule'!$D$3:$D$20&amp;'Replacement Schedule'!$H$3:$H$20,'Replacement Schedule'!$F$3:$F$20)))</f>
        <v/>
      </c>
      <c r="V37" s="100" t="str">
        <f t="shared" ca="1" si="7"/>
        <v/>
      </c>
      <c r="W37" s="100" t="str">
        <f t="shared" ca="1" si="8"/>
        <v/>
      </c>
      <c r="X37" s="100" t="str">
        <f t="shared" si="9"/>
        <v/>
      </c>
      <c r="Y37" s="100" t="str" cm="1">
        <f t="array" ref="Y37">IF(C37="","",_xlfn.XLOOKUP(G37&amp;H37,'Replacement Schedule'!$D$3:$D$20&amp;'Replacement Schedule'!$H$3:$H$20,'Replacement Schedule'!$G$3:$G$20))</f>
        <v/>
      </c>
      <c r="Z37" s="100" t="str">
        <f t="shared" si="10"/>
        <v/>
      </c>
      <c r="AA37" s="100" t="str">
        <f t="shared" ca="1" si="11"/>
        <v/>
      </c>
      <c r="AB37" s="100" t="str">
        <f t="shared" ca="1" si="12"/>
        <v/>
      </c>
      <c r="AC37" s="107" t="e">
        <f t="shared" si="13"/>
        <v>#N/A</v>
      </c>
    </row>
    <row r="38" spans="1:29" ht="18" customHeight="1" x14ac:dyDescent="0.3">
      <c r="A38" s="99"/>
      <c r="B38" s="3">
        <v>6</v>
      </c>
      <c r="C38" s="134" t="str">
        <f>IF('FSEP Worksheet'!C14="","",'FSEP Worksheet'!C14)</f>
        <v/>
      </c>
      <c r="D38" s="134" t="str">
        <f>IF('FSEP Worksheet'!D14="","",'FSEP Worksheet'!D14)</f>
        <v/>
      </c>
      <c r="E38" s="134" t="str">
        <f>IF('FSEP Worksheet'!E14="","",'FSEP Worksheet'!E14)</f>
        <v/>
      </c>
      <c r="F38" s="134" t="str">
        <f>IF('FSEP Worksheet'!F14="","",'FSEP Worksheet'!F14)</f>
        <v/>
      </c>
      <c r="G38" s="134" t="str">
        <f>IF('FSEP Worksheet'!G14="","",'FSEP Worksheet'!G14)</f>
        <v/>
      </c>
      <c r="H38" s="134" t="str">
        <f>IF('FSEP Worksheet'!H14="","",'FSEP Worksheet'!H14)</f>
        <v/>
      </c>
      <c r="I38" s="134" t="str">
        <f>IF('FSEP Worksheet'!I14="","",'FSEP Worksheet'!I14)</f>
        <v/>
      </c>
      <c r="J38" s="134" t="str">
        <f>IF('FSEP Worksheet'!J14="","",'FSEP Worksheet'!J14)</f>
        <v/>
      </c>
      <c r="K38" s="134" t="str">
        <f>IF('FSEP Worksheet'!K14="","",'FSEP Worksheet'!K14)</f>
        <v/>
      </c>
      <c r="L38" s="134" t="str">
        <f>IF('FSEP Worksheet'!L14="","",'FSEP Worksheet'!L14)</f>
        <v/>
      </c>
      <c r="M38" s="134" t="str">
        <f>IF('FSEP Worksheet'!M14="","",'FSEP Worksheet'!M14)</f>
        <v/>
      </c>
      <c r="N38" s="135" t="str">
        <f t="shared" ca="1" si="3"/>
        <v/>
      </c>
      <c r="O38" s="135" t="str">
        <f t="shared" si="4"/>
        <v/>
      </c>
      <c r="P38" s="135" t="str" cm="1">
        <f t="array" ref="P38">IF(O38="","",IF(O38="confirm yellow cells above","More info needed",IF(AND(O38="Replacement Anticipated",OR(I38={"Hybrid-Electric (HYBRID)","Internal Combustion (ICE)"}),M38="No"),"Additional ZEV","No Change in ZEV Count")))</f>
        <v/>
      </c>
      <c r="Q38" s="135" t="str" cm="1">
        <f t="array" ref="Q38">IF(G38="","",IF(AVERAGE(K38:L38)&lt;IF(M38="YES",_xlfn.XLOOKUP(G38&amp;"PSSP",'Replacement Schedule'!$C$23:$C$44&amp;'Replacement Schedule'!$D$23:$D$44,'Replacement Schedule'!$E$23:$E$44),_xlfn.XLOOKUP(G38&amp;H38,'Replacement Schedule'!$C$23:$C$44&amp;'Replacement Schedule'!$D$23:$D$44,'Replacement Schedule'!$E$23:$E$44)),"Additional Verification Needed","Passes Validation"))</f>
        <v/>
      </c>
      <c r="R38" s="100" t="str" cm="1">
        <f t="array" ref="R38">IF(G38="","",IF(M38="YES",_xlfn.XLOOKUP(G38&amp;"PSSP",'Replacement Schedule'!$C$23:$C$44&amp;'Replacement Schedule'!$D$23:$D$44,'Replacement Schedule'!$E$23:$E$44),_xlfn.XLOOKUP(G38&amp;H38,'Replacement Schedule'!$C$23:$C$44&amp;'Replacement Schedule'!$D$23:$D$44,'Replacement Schedule'!$E$23:$E$44)))</f>
        <v/>
      </c>
      <c r="S38" s="55" t="str">
        <f t="shared" si="5"/>
        <v/>
      </c>
      <c r="T38" s="55" t="str">
        <f t="shared" si="6"/>
        <v/>
      </c>
      <c r="U38" s="100" t="str" cm="1">
        <f t="array" ref="U38">IF(C38="","",IF(M38="yes", _xlfn.XLOOKUP("Law Enforcement",'Replacement Schedule'!$D$3:$D$20,'Replacement Schedule'!$F$3:$F$20),_xlfn.XLOOKUP(G38&amp;H38,'Replacement Schedule'!$D$3:$D$20&amp;'Replacement Schedule'!$H$3:$H$20,'Replacement Schedule'!$F$3:$F$20)))</f>
        <v/>
      </c>
      <c r="V38" s="100" t="str">
        <f t="shared" ca="1" si="7"/>
        <v/>
      </c>
      <c r="W38" s="100" t="str">
        <f t="shared" ca="1" si="8"/>
        <v/>
      </c>
      <c r="X38" s="100" t="str">
        <f t="shared" si="9"/>
        <v/>
      </c>
      <c r="Y38" s="100" t="str" cm="1">
        <f t="array" ref="Y38">IF(C38="","",_xlfn.XLOOKUP(G38&amp;H38,'Replacement Schedule'!$D$3:$D$20&amp;'Replacement Schedule'!$H$3:$H$20,'Replacement Schedule'!$G$3:$G$20))</f>
        <v/>
      </c>
      <c r="Z38" s="100" t="str">
        <f t="shared" si="10"/>
        <v/>
      </c>
      <c r="AA38" s="100" t="str">
        <f t="shared" ca="1" si="11"/>
        <v/>
      </c>
      <c r="AB38" s="100" t="str">
        <f t="shared" ca="1" si="12"/>
        <v/>
      </c>
      <c r="AC38" s="107" t="e">
        <f t="shared" si="13"/>
        <v>#N/A</v>
      </c>
    </row>
    <row r="39" spans="1:29" ht="18" customHeight="1" x14ac:dyDescent="0.3">
      <c r="A39" s="99"/>
      <c r="B39" s="3">
        <v>7</v>
      </c>
      <c r="C39" s="134" t="str">
        <f>IF('FSEP Worksheet'!C15="","",'FSEP Worksheet'!C15)</f>
        <v/>
      </c>
      <c r="D39" s="134" t="str">
        <f>IF('FSEP Worksheet'!D15="","",'FSEP Worksheet'!D15)</f>
        <v/>
      </c>
      <c r="E39" s="134" t="str">
        <f>IF('FSEP Worksheet'!E15="","",'FSEP Worksheet'!E15)</f>
        <v/>
      </c>
      <c r="F39" s="134" t="str">
        <f>IF('FSEP Worksheet'!F15="","",'FSEP Worksheet'!F15)</f>
        <v/>
      </c>
      <c r="G39" s="134" t="str">
        <f>IF('FSEP Worksheet'!G15="","",'FSEP Worksheet'!G15)</f>
        <v/>
      </c>
      <c r="H39" s="134" t="str">
        <f>IF('FSEP Worksheet'!H15="","",'FSEP Worksheet'!H15)</f>
        <v/>
      </c>
      <c r="I39" s="134" t="str">
        <f>IF('FSEP Worksheet'!I15="","",'FSEP Worksheet'!I15)</f>
        <v/>
      </c>
      <c r="J39" s="134" t="str">
        <f>IF('FSEP Worksheet'!J15="","",'FSEP Worksheet'!J15)</f>
        <v/>
      </c>
      <c r="K39" s="134" t="str">
        <f>IF('FSEP Worksheet'!K15="","",'FSEP Worksheet'!K15)</f>
        <v/>
      </c>
      <c r="L39" s="134" t="str">
        <f>IF('FSEP Worksheet'!L15="","",'FSEP Worksheet'!L15)</f>
        <v/>
      </c>
      <c r="M39" s="134" t="str">
        <f>IF('FSEP Worksheet'!M15="","",'FSEP Worksheet'!M15)</f>
        <v/>
      </c>
      <c r="N39" s="135" t="str">
        <f t="shared" ca="1" si="3"/>
        <v/>
      </c>
      <c r="O39" s="135" t="str">
        <f t="shared" si="4"/>
        <v/>
      </c>
      <c r="P39" s="135" t="str" cm="1">
        <f t="array" ref="P39">IF(O39="","",IF(O39="confirm yellow cells above","More info needed",IF(AND(O39="Replacement Anticipated",OR(I39={"Hybrid-Electric (HYBRID)","Internal Combustion (ICE)"}),M39="No"),"Additional ZEV","No Change in ZEV Count")))</f>
        <v/>
      </c>
      <c r="Q39" s="135" t="str" cm="1">
        <f t="array" ref="Q39">IF(G39="","",IF(AVERAGE(K39:L39)&lt;IF(M39="YES",_xlfn.XLOOKUP(G39&amp;"PSSP",'Replacement Schedule'!$C$23:$C$44&amp;'Replacement Schedule'!$D$23:$D$44,'Replacement Schedule'!$E$23:$E$44),_xlfn.XLOOKUP(G39&amp;H39,'Replacement Schedule'!$C$23:$C$44&amp;'Replacement Schedule'!$D$23:$D$44,'Replacement Schedule'!$E$23:$E$44)),"Additional Verification Needed","Passes Validation"))</f>
        <v/>
      </c>
      <c r="R39" s="100" t="str" cm="1">
        <f t="array" ref="R39">IF(G39="","",IF(M39="YES",_xlfn.XLOOKUP(G39&amp;"PSSP",'Replacement Schedule'!$C$23:$C$44&amp;'Replacement Schedule'!$D$23:$D$44,'Replacement Schedule'!$E$23:$E$44),_xlfn.XLOOKUP(G39&amp;H39,'Replacement Schedule'!$C$23:$C$44&amp;'Replacement Schedule'!$D$23:$D$44,'Replacement Schedule'!$E$23:$E$44)))</f>
        <v/>
      </c>
      <c r="S39" s="55" t="str">
        <f t="shared" si="5"/>
        <v/>
      </c>
      <c r="T39" s="55" t="str">
        <f t="shared" si="6"/>
        <v/>
      </c>
      <c r="U39" s="100" t="str" cm="1">
        <f t="array" ref="U39">IF(C39="","",IF(M39="yes", _xlfn.XLOOKUP("Law Enforcement",'Replacement Schedule'!$D$3:$D$20,'Replacement Schedule'!$F$3:$F$20),_xlfn.XLOOKUP(G39&amp;H39,'Replacement Schedule'!$D$3:$D$20&amp;'Replacement Schedule'!$H$3:$H$20,'Replacement Schedule'!$F$3:$F$20)))</f>
        <v/>
      </c>
      <c r="V39" s="100" t="str">
        <f t="shared" ca="1" si="7"/>
        <v/>
      </c>
      <c r="W39" s="100" t="str">
        <f t="shared" ca="1" si="8"/>
        <v/>
      </c>
      <c r="X39" s="100" t="str">
        <f t="shared" si="9"/>
        <v/>
      </c>
      <c r="Y39" s="100" t="str" cm="1">
        <f t="array" ref="Y39">IF(C39="","",_xlfn.XLOOKUP(G39&amp;H39,'Replacement Schedule'!$D$3:$D$20&amp;'Replacement Schedule'!$H$3:$H$20,'Replacement Schedule'!$G$3:$G$20))</f>
        <v/>
      </c>
      <c r="Z39" s="100" t="str">
        <f t="shared" si="10"/>
        <v/>
      </c>
      <c r="AA39" s="100" t="str">
        <f t="shared" ca="1" si="11"/>
        <v/>
      </c>
      <c r="AB39" s="100" t="str">
        <f t="shared" ca="1" si="12"/>
        <v/>
      </c>
      <c r="AC39" s="107" t="e">
        <f t="shared" si="13"/>
        <v>#N/A</v>
      </c>
    </row>
    <row r="40" spans="1:29" ht="18" customHeight="1" x14ac:dyDescent="0.3">
      <c r="A40" s="99"/>
      <c r="B40" s="3">
        <v>8</v>
      </c>
      <c r="C40" s="134" t="str">
        <f>IF('FSEP Worksheet'!C16="","",'FSEP Worksheet'!C16)</f>
        <v/>
      </c>
      <c r="D40" s="134" t="str">
        <f>IF('FSEP Worksheet'!D16="","",'FSEP Worksheet'!D16)</f>
        <v/>
      </c>
      <c r="E40" s="134" t="str">
        <f>IF('FSEP Worksheet'!E16="","",'FSEP Worksheet'!E16)</f>
        <v/>
      </c>
      <c r="F40" s="134" t="str">
        <f>IF('FSEP Worksheet'!F16="","",'FSEP Worksheet'!F16)</f>
        <v/>
      </c>
      <c r="G40" s="134" t="str">
        <f>IF('FSEP Worksheet'!G16="","",'FSEP Worksheet'!G16)</f>
        <v/>
      </c>
      <c r="H40" s="134" t="str">
        <f>IF('FSEP Worksheet'!H16="","",'FSEP Worksheet'!H16)</f>
        <v/>
      </c>
      <c r="I40" s="134" t="str">
        <f>IF('FSEP Worksheet'!I16="","",'FSEP Worksheet'!I16)</f>
        <v/>
      </c>
      <c r="J40" s="134" t="str">
        <f>IF('FSEP Worksheet'!J16="","",'FSEP Worksheet'!J16)</f>
        <v/>
      </c>
      <c r="K40" s="134" t="str">
        <f>IF('FSEP Worksheet'!K16="","",'FSEP Worksheet'!K16)</f>
        <v/>
      </c>
      <c r="L40" s="134" t="str">
        <f>IF('FSEP Worksheet'!L16="","",'FSEP Worksheet'!L16)</f>
        <v/>
      </c>
      <c r="M40" s="134" t="str">
        <f>IF('FSEP Worksheet'!M16="","",'FSEP Worksheet'!M16)</f>
        <v/>
      </c>
      <c r="N40" s="135" t="str">
        <f t="shared" ca="1" si="3"/>
        <v/>
      </c>
      <c r="O40" s="135" t="str">
        <f t="shared" si="4"/>
        <v/>
      </c>
      <c r="P40" s="135" t="str" cm="1">
        <f t="array" ref="P40">IF(O40="","",IF(O40="confirm yellow cells above","More info needed",IF(AND(O40="Replacement Anticipated",OR(I40={"Hybrid-Electric (HYBRID)","Internal Combustion (ICE)"}),M40="No"),"Additional ZEV","No Change in ZEV Count")))</f>
        <v/>
      </c>
      <c r="Q40" s="135" t="str" cm="1">
        <f t="array" ref="Q40">IF(G40="","",IF(AVERAGE(K40:L40)&lt;IF(M40="YES",_xlfn.XLOOKUP(G40&amp;"PSSP",'Replacement Schedule'!$C$23:$C$44&amp;'Replacement Schedule'!$D$23:$D$44,'Replacement Schedule'!$E$23:$E$44),_xlfn.XLOOKUP(G40&amp;H40,'Replacement Schedule'!$C$23:$C$44&amp;'Replacement Schedule'!$D$23:$D$44,'Replacement Schedule'!$E$23:$E$44)),"Additional Verification Needed","Passes Validation"))</f>
        <v/>
      </c>
      <c r="R40" s="100" t="str" cm="1">
        <f t="array" ref="R40">IF(G40="","",IF(M40="YES",_xlfn.XLOOKUP(G40&amp;"PSSP",'Replacement Schedule'!$C$23:$C$44&amp;'Replacement Schedule'!$D$23:$D$44,'Replacement Schedule'!$E$23:$E$44),_xlfn.XLOOKUP(G40&amp;H40,'Replacement Schedule'!$C$23:$C$44&amp;'Replacement Schedule'!$D$23:$D$44,'Replacement Schedule'!$E$23:$E$44)))</f>
        <v/>
      </c>
      <c r="S40" s="55" t="str">
        <f t="shared" si="5"/>
        <v/>
      </c>
      <c r="T40" s="55" t="str">
        <f t="shared" si="6"/>
        <v/>
      </c>
      <c r="U40" s="100" t="str" cm="1">
        <f t="array" ref="U40">IF(C40="","",IF(M40="yes", _xlfn.XLOOKUP("Law Enforcement",'Replacement Schedule'!$D$3:$D$20,'Replacement Schedule'!$F$3:$F$20),_xlfn.XLOOKUP(G40&amp;H40,'Replacement Schedule'!$D$3:$D$20&amp;'Replacement Schedule'!$H$3:$H$20,'Replacement Schedule'!$F$3:$F$20)))</f>
        <v/>
      </c>
      <c r="V40" s="100" t="str">
        <f t="shared" ca="1" si="7"/>
        <v/>
      </c>
      <c r="W40" s="100" t="str">
        <f t="shared" ca="1" si="8"/>
        <v/>
      </c>
      <c r="X40" s="100" t="str">
        <f t="shared" si="9"/>
        <v/>
      </c>
      <c r="Y40" s="100" t="str" cm="1">
        <f t="array" ref="Y40">IF(C40="","",_xlfn.XLOOKUP(G40&amp;H40,'Replacement Schedule'!$D$3:$D$20&amp;'Replacement Schedule'!$H$3:$H$20,'Replacement Schedule'!$G$3:$G$20))</f>
        <v/>
      </c>
      <c r="Z40" s="100" t="str">
        <f t="shared" si="10"/>
        <v/>
      </c>
      <c r="AA40" s="100" t="str">
        <f t="shared" ca="1" si="11"/>
        <v/>
      </c>
      <c r="AB40" s="100" t="str">
        <f t="shared" ca="1" si="12"/>
        <v/>
      </c>
      <c r="AC40" s="107" t="e">
        <f t="shared" si="13"/>
        <v>#N/A</v>
      </c>
    </row>
    <row r="41" spans="1:29" ht="18" customHeight="1" x14ac:dyDescent="0.3">
      <c r="A41" s="99"/>
      <c r="B41" s="3">
        <v>9</v>
      </c>
      <c r="C41" s="134" t="str">
        <f>IF('FSEP Worksheet'!C17="","",'FSEP Worksheet'!C17)</f>
        <v/>
      </c>
      <c r="D41" s="134" t="str">
        <f>IF('FSEP Worksheet'!D17="","",'FSEP Worksheet'!D17)</f>
        <v/>
      </c>
      <c r="E41" s="134" t="str">
        <f>IF('FSEP Worksheet'!E17="","",'FSEP Worksheet'!E17)</f>
        <v/>
      </c>
      <c r="F41" s="134" t="str">
        <f>IF('FSEP Worksheet'!F17="","",'FSEP Worksheet'!F17)</f>
        <v/>
      </c>
      <c r="G41" s="134" t="str">
        <f>IF('FSEP Worksheet'!G17="","",'FSEP Worksheet'!G17)</f>
        <v/>
      </c>
      <c r="H41" s="134" t="str">
        <f>IF('FSEP Worksheet'!H17="","",'FSEP Worksheet'!H17)</f>
        <v/>
      </c>
      <c r="I41" s="134" t="str">
        <f>IF('FSEP Worksheet'!I17="","",'FSEP Worksheet'!I17)</f>
        <v/>
      </c>
      <c r="J41" s="134" t="str">
        <f>IF('FSEP Worksheet'!J17="","",'FSEP Worksheet'!J17)</f>
        <v/>
      </c>
      <c r="K41" s="134" t="str">
        <f>IF('FSEP Worksheet'!K17="","",'FSEP Worksheet'!K17)</f>
        <v/>
      </c>
      <c r="L41" s="134" t="str">
        <f>IF('FSEP Worksheet'!L17="","",'FSEP Worksheet'!L17)</f>
        <v/>
      </c>
      <c r="M41" s="134" t="str">
        <f>IF('FSEP Worksheet'!M17="","",'FSEP Worksheet'!M17)</f>
        <v/>
      </c>
      <c r="N41" s="135" t="str">
        <f t="shared" ca="1" si="3"/>
        <v/>
      </c>
      <c r="O41" s="135" t="str">
        <f t="shared" si="4"/>
        <v/>
      </c>
      <c r="P41" s="135" t="str" cm="1">
        <f t="array" ref="P41">IF(O41="","",IF(O41="confirm yellow cells above","More info needed",IF(AND(O41="Replacement Anticipated",OR(I41={"Hybrid-Electric (HYBRID)","Internal Combustion (ICE)"}),M41="No"),"Additional ZEV","No Change in ZEV Count")))</f>
        <v/>
      </c>
      <c r="Q41" s="135" t="str" cm="1">
        <f t="array" ref="Q41">IF(G41="","",IF(AVERAGE(K41:L41)&lt;IF(M41="YES",_xlfn.XLOOKUP(G41&amp;"PSSP",'Replacement Schedule'!$C$23:$C$44&amp;'Replacement Schedule'!$D$23:$D$44,'Replacement Schedule'!$E$23:$E$44),_xlfn.XLOOKUP(G41&amp;H41,'Replacement Schedule'!$C$23:$C$44&amp;'Replacement Schedule'!$D$23:$D$44,'Replacement Schedule'!$E$23:$E$44)),"Additional Verification Needed","Passes Validation"))</f>
        <v/>
      </c>
      <c r="R41" s="100" t="str" cm="1">
        <f t="array" ref="R41">IF(G41="","",IF(M41="YES",_xlfn.XLOOKUP(G41&amp;"PSSP",'Replacement Schedule'!$C$23:$C$44&amp;'Replacement Schedule'!$D$23:$D$44,'Replacement Schedule'!$E$23:$E$44),_xlfn.XLOOKUP(G41&amp;H41,'Replacement Schedule'!$C$23:$C$44&amp;'Replacement Schedule'!$D$23:$D$44,'Replacement Schedule'!$E$23:$E$44)))</f>
        <v/>
      </c>
      <c r="S41" s="55" t="str">
        <f t="shared" si="5"/>
        <v/>
      </c>
      <c r="T41" s="55" t="str">
        <f t="shared" si="6"/>
        <v/>
      </c>
      <c r="U41" s="100" t="str" cm="1">
        <f t="array" ref="U41">IF(C41="","",IF(M41="yes", _xlfn.XLOOKUP("Law Enforcement",'Replacement Schedule'!$D$3:$D$20,'Replacement Schedule'!$F$3:$F$20),_xlfn.XLOOKUP(G41&amp;H41,'Replacement Schedule'!$D$3:$D$20&amp;'Replacement Schedule'!$H$3:$H$20,'Replacement Schedule'!$F$3:$F$20)))</f>
        <v/>
      </c>
      <c r="V41" s="100" t="str">
        <f t="shared" ca="1" si="7"/>
        <v/>
      </c>
      <c r="W41" s="100" t="str">
        <f t="shared" ca="1" si="8"/>
        <v/>
      </c>
      <c r="X41" s="100" t="str">
        <f t="shared" si="9"/>
        <v/>
      </c>
      <c r="Y41" s="100" t="str" cm="1">
        <f t="array" ref="Y41">IF(C41="","",_xlfn.XLOOKUP(G41&amp;H41,'Replacement Schedule'!$D$3:$D$20&amp;'Replacement Schedule'!$H$3:$H$20,'Replacement Schedule'!$G$3:$G$20))</f>
        <v/>
      </c>
      <c r="Z41" s="100" t="str">
        <f t="shared" si="10"/>
        <v/>
      </c>
      <c r="AA41" s="100" t="str">
        <f t="shared" ca="1" si="11"/>
        <v/>
      </c>
      <c r="AB41" s="100" t="str">
        <f t="shared" ca="1" si="12"/>
        <v/>
      </c>
      <c r="AC41" s="107" t="e">
        <f t="shared" si="13"/>
        <v>#N/A</v>
      </c>
    </row>
    <row r="42" spans="1:29" ht="18" customHeight="1" x14ac:dyDescent="0.3">
      <c r="A42" s="99"/>
      <c r="B42" s="3">
        <v>10</v>
      </c>
      <c r="C42" s="134" t="str">
        <f>IF('FSEP Worksheet'!C18="","",'FSEP Worksheet'!C18)</f>
        <v/>
      </c>
      <c r="D42" s="134" t="str">
        <f>IF('FSEP Worksheet'!D18="","",'FSEP Worksheet'!D18)</f>
        <v/>
      </c>
      <c r="E42" s="134" t="str">
        <f>IF('FSEP Worksheet'!E18="","",'FSEP Worksheet'!E18)</f>
        <v/>
      </c>
      <c r="F42" s="134" t="str">
        <f>IF('FSEP Worksheet'!F18="","",'FSEP Worksheet'!F18)</f>
        <v/>
      </c>
      <c r="G42" s="134" t="str">
        <f>IF('FSEP Worksheet'!G18="","",'FSEP Worksheet'!G18)</f>
        <v/>
      </c>
      <c r="H42" s="134" t="str">
        <f>IF('FSEP Worksheet'!H18="","",'FSEP Worksheet'!H18)</f>
        <v/>
      </c>
      <c r="I42" s="134" t="str">
        <f>IF('FSEP Worksheet'!I18="","",'FSEP Worksheet'!I18)</f>
        <v/>
      </c>
      <c r="J42" s="134" t="str">
        <f>IF('FSEP Worksheet'!J18="","",'FSEP Worksheet'!J18)</f>
        <v/>
      </c>
      <c r="K42" s="134" t="str">
        <f>IF('FSEP Worksheet'!K18="","",'FSEP Worksheet'!K18)</f>
        <v/>
      </c>
      <c r="L42" s="134" t="str">
        <f>IF('FSEP Worksheet'!L18="","",'FSEP Worksheet'!L18)</f>
        <v/>
      </c>
      <c r="M42" s="134" t="str">
        <f>IF('FSEP Worksheet'!M18="","",'FSEP Worksheet'!M18)</f>
        <v/>
      </c>
      <c r="N42" s="135" t="str">
        <f t="shared" ca="1" si="3"/>
        <v/>
      </c>
      <c r="O42" s="135" t="str">
        <f t="shared" si="4"/>
        <v/>
      </c>
      <c r="P42" s="135" t="str" cm="1">
        <f t="array" ref="P42">IF(O42="","",IF(O42="confirm yellow cells above","More info needed",IF(AND(O42="Replacement Anticipated",OR(I42={"Hybrid-Electric (HYBRID)","Internal Combustion (ICE)"}),M42="No"),"Additional ZEV","No Change in ZEV Count")))</f>
        <v/>
      </c>
      <c r="Q42" s="135" t="str" cm="1">
        <f t="array" ref="Q42">IF(G42="","",IF(AVERAGE(K42:L42)&lt;IF(M42="YES",_xlfn.XLOOKUP(G42&amp;"PSSP",'Replacement Schedule'!$C$23:$C$44&amp;'Replacement Schedule'!$D$23:$D$44,'Replacement Schedule'!$E$23:$E$44),_xlfn.XLOOKUP(G42&amp;H42,'Replacement Schedule'!$C$23:$C$44&amp;'Replacement Schedule'!$D$23:$D$44,'Replacement Schedule'!$E$23:$E$44)),"Additional Verification Needed","Passes Validation"))</f>
        <v/>
      </c>
      <c r="R42" s="100" t="str" cm="1">
        <f t="array" ref="R42">IF(G42="","",IF(M42="YES",_xlfn.XLOOKUP(G42&amp;"PSSP",'Replacement Schedule'!$C$23:$C$44&amp;'Replacement Schedule'!$D$23:$D$44,'Replacement Schedule'!$E$23:$E$44),_xlfn.XLOOKUP(G42&amp;H42,'Replacement Schedule'!$C$23:$C$44&amp;'Replacement Schedule'!$D$23:$D$44,'Replacement Schedule'!$E$23:$E$44)))</f>
        <v/>
      </c>
      <c r="S42" s="55" t="str">
        <f t="shared" si="5"/>
        <v/>
      </c>
      <c r="T42" s="55" t="str">
        <f t="shared" si="6"/>
        <v/>
      </c>
      <c r="U42" s="100" t="str" cm="1">
        <f t="array" ref="U42">IF(C42="","",IF(M42="yes", _xlfn.XLOOKUP("Law Enforcement",'Replacement Schedule'!$D$3:$D$20,'Replacement Schedule'!$F$3:$F$20),_xlfn.XLOOKUP(G42&amp;H42,'Replacement Schedule'!$D$3:$D$20&amp;'Replacement Schedule'!$H$3:$H$20,'Replacement Schedule'!$F$3:$F$20)))</f>
        <v/>
      </c>
      <c r="V42" s="100" t="str">
        <f t="shared" ca="1" si="7"/>
        <v/>
      </c>
      <c r="W42" s="100" t="str">
        <f t="shared" ca="1" si="8"/>
        <v/>
      </c>
      <c r="X42" s="100" t="str">
        <f t="shared" si="9"/>
        <v/>
      </c>
      <c r="Y42" s="100" t="str" cm="1">
        <f t="array" ref="Y42">IF(C42="","",_xlfn.XLOOKUP(G42&amp;H42,'Replacement Schedule'!$D$3:$D$20&amp;'Replacement Schedule'!$H$3:$H$20,'Replacement Schedule'!$G$3:$G$20))</f>
        <v/>
      </c>
      <c r="Z42" s="100" t="str">
        <f t="shared" si="10"/>
        <v/>
      </c>
      <c r="AA42" s="100" t="str">
        <f t="shared" ca="1" si="11"/>
        <v/>
      </c>
      <c r="AB42" s="100" t="str">
        <f t="shared" ca="1" si="12"/>
        <v/>
      </c>
      <c r="AC42" s="107" t="e">
        <f t="shared" si="13"/>
        <v>#N/A</v>
      </c>
    </row>
    <row r="43" spans="1:29" ht="18" customHeight="1" x14ac:dyDescent="0.3">
      <c r="A43" s="99"/>
      <c r="B43" s="3">
        <v>11</v>
      </c>
      <c r="C43" s="134" t="str">
        <f>IF('FSEP Worksheet'!C19="","",'FSEP Worksheet'!C19)</f>
        <v/>
      </c>
      <c r="D43" s="134" t="str">
        <f>IF('FSEP Worksheet'!D19="","",'FSEP Worksheet'!D19)</f>
        <v/>
      </c>
      <c r="E43" s="134" t="str">
        <f>IF('FSEP Worksheet'!E19="","",'FSEP Worksheet'!E19)</f>
        <v/>
      </c>
      <c r="F43" s="134" t="str">
        <f>IF('FSEP Worksheet'!F19="","",'FSEP Worksheet'!F19)</f>
        <v/>
      </c>
      <c r="G43" s="134" t="str">
        <f>IF('FSEP Worksheet'!G19="","",'FSEP Worksheet'!G19)</f>
        <v/>
      </c>
      <c r="H43" s="134" t="str">
        <f>IF('FSEP Worksheet'!H19="","",'FSEP Worksheet'!H19)</f>
        <v/>
      </c>
      <c r="I43" s="134" t="str">
        <f>IF('FSEP Worksheet'!I19="","",'FSEP Worksheet'!I19)</f>
        <v/>
      </c>
      <c r="J43" s="134" t="str">
        <f>IF('FSEP Worksheet'!J19="","",'FSEP Worksheet'!J19)</f>
        <v/>
      </c>
      <c r="K43" s="134" t="str">
        <f>IF('FSEP Worksheet'!K19="","",'FSEP Worksheet'!K19)</f>
        <v/>
      </c>
      <c r="L43" s="134" t="str">
        <f>IF('FSEP Worksheet'!L19="","",'FSEP Worksheet'!L19)</f>
        <v/>
      </c>
      <c r="M43" s="134" t="str">
        <f>IF('FSEP Worksheet'!M19="","",'FSEP Worksheet'!M19)</f>
        <v/>
      </c>
      <c r="N43" s="135" t="str">
        <f t="shared" ca="1" si="3"/>
        <v/>
      </c>
      <c r="O43" s="135" t="str">
        <f t="shared" si="4"/>
        <v/>
      </c>
      <c r="P43" s="135" t="str" cm="1">
        <f t="array" ref="P43">IF(O43="","",IF(O43="confirm yellow cells above","More info needed",IF(AND(O43="Replacement Anticipated",OR(I43={"Hybrid-Electric (HYBRID)","Internal Combustion (ICE)"}),M43="No"),"Additional ZEV","No Change in ZEV Count")))</f>
        <v/>
      </c>
      <c r="Q43" s="135" t="str" cm="1">
        <f t="array" ref="Q43">IF(G43="","",IF(AVERAGE(K43:L43)&lt;IF(M43="YES",_xlfn.XLOOKUP(G43&amp;"PSSP",'Replacement Schedule'!$C$23:$C$44&amp;'Replacement Schedule'!$D$23:$D$44,'Replacement Schedule'!$E$23:$E$44),_xlfn.XLOOKUP(G43&amp;H43,'Replacement Schedule'!$C$23:$C$44&amp;'Replacement Schedule'!$D$23:$D$44,'Replacement Schedule'!$E$23:$E$44)),"Additional Verification Needed","Passes Validation"))</f>
        <v/>
      </c>
      <c r="R43" s="100" t="str" cm="1">
        <f t="array" ref="R43">IF(G43="","",IF(M43="YES",_xlfn.XLOOKUP(G43&amp;"PSSP",'Replacement Schedule'!$C$23:$C$44&amp;'Replacement Schedule'!$D$23:$D$44,'Replacement Schedule'!$E$23:$E$44),_xlfn.XLOOKUP(G43&amp;H43,'Replacement Schedule'!$C$23:$C$44&amp;'Replacement Schedule'!$D$23:$D$44,'Replacement Schedule'!$E$23:$E$44)))</f>
        <v/>
      </c>
      <c r="S43" s="55" t="str">
        <f t="shared" si="5"/>
        <v/>
      </c>
      <c r="T43" s="55" t="str">
        <f t="shared" si="6"/>
        <v/>
      </c>
      <c r="U43" s="100" t="str" cm="1">
        <f t="array" ref="U43">IF(C43="","",IF(M43="yes", _xlfn.XLOOKUP("Law Enforcement",'Replacement Schedule'!$D$3:$D$20,'Replacement Schedule'!$F$3:$F$20),_xlfn.XLOOKUP(G43&amp;H43,'Replacement Schedule'!$D$3:$D$20&amp;'Replacement Schedule'!$H$3:$H$20,'Replacement Schedule'!$F$3:$F$20)))</f>
        <v/>
      </c>
      <c r="V43" s="100" t="str">
        <f t="shared" ca="1" si="7"/>
        <v/>
      </c>
      <c r="W43" s="100" t="str">
        <f t="shared" ca="1" si="8"/>
        <v/>
      </c>
      <c r="X43" s="100" t="str">
        <f t="shared" si="9"/>
        <v/>
      </c>
      <c r="Y43" s="100" t="str" cm="1">
        <f t="array" ref="Y43">IF(C43="","",_xlfn.XLOOKUP(G43&amp;H43,'Replacement Schedule'!$D$3:$D$20&amp;'Replacement Schedule'!$H$3:$H$20,'Replacement Schedule'!$G$3:$G$20))</f>
        <v/>
      </c>
      <c r="Z43" s="100" t="str">
        <f t="shared" si="10"/>
        <v/>
      </c>
      <c r="AA43" s="100" t="str">
        <f t="shared" ca="1" si="11"/>
        <v/>
      </c>
      <c r="AB43" s="100" t="str">
        <f t="shared" ca="1" si="12"/>
        <v/>
      </c>
      <c r="AC43" s="107" t="e">
        <f t="shared" si="13"/>
        <v>#N/A</v>
      </c>
    </row>
    <row r="44" spans="1:29" ht="18" customHeight="1" x14ac:dyDescent="0.3">
      <c r="A44" s="99"/>
      <c r="B44" s="3">
        <v>12</v>
      </c>
      <c r="C44" s="134" t="str">
        <f>IF('FSEP Worksheet'!C20="","",'FSEP Worksheet'!C20)</f>
        <v/>
      </c>
      <c r="D44" s="134" t="str">
        <f>IF('FSEP Worksheet'!D20="","",'FSEP Worksheet'!D20)</f>
        <v/>
      </c>
      <c r="E44" s="134" t="str">
        <f>IF('FSEP Worksheet'!E20="","",'FSEP Worksheet'!E20)</f>
        <v/>
      </c>
      <c r="F44" s="134" t="str">
        <f>IF('FSEP Worksheet'!F20="","",'FSEP Worksheet'!F20)</f>
        <v/>
      </c>
      <c r="G44" s="134" t="str">
        <f>IF('FSEP Worksheet'!G20="","",'FSEP Worksheet'!G20)</f>
        <v/>
      </c>
      <c r="H44" s="134" t="str">
        <f>IF('FSEP Worksheet'!H20="","",'FSEP Worksheet'!H20)</f>
        <v/>
      </c>
      <c r="I44" s="134" t="str">
        <f>IF('FSEP Worksheet'!I20="","",'FSEP Worksheet'!I20)</f>
        <v/>
      </c>
      <c r="J44" s="134" t="str">
        <f>IF('FSEP Worksheet'!J20="","",'FSEP Worksheet'!J20)</f>
        <v/>
      </c>
      <c r="K44" s="134" t="str">
        <f>IF('FSEP Worksheet'!K20="","",'FSEP Worksheet'!K20)</f>
        <v/>
      </c>
      <c r="L44" s="134" t="str">
        <f>IF('FSEP Worksheet'!L20="","",'FSEP Worksheet'!L20)</f>
        <v/>
      </c>
      <c r="M44" s="134" t="str">
        <f>IF('FSEP Worksheet'!M20="","",'FSEP Worksheet'!M20)</f>
        <v/>
      </c>
      <c r="N44" s="135" t="str">
        <f t="shared" ca="1" si="3"/>
        <v/>
      </c>
      <c r="O44" s="135" t="str">
        <f t="shared" si="4"/>
        <v/>
      </c>
      <c r="P44" s="135" t="str" cm="1">
        <f t="array" ref="P44">IF(O44="","",IF(O44="confirm yellow cells above","More info needed",IF(AND(O44="Replacement Anticipated",OR(I44={"Hybrid-Electric (HYBRID)","Internal Combustion (ICE)"}),M44="No"),"Additional ZEV","No Change in ZEV Count")))</f>
        <v/>
      </c>
      <c r="Q44" s="135" t="str" cm="1">
        <f t="array" ref="Q44">IF(G44="","",IF(AVERAGE(K44:L44)&lt;IF(M44="YES",_xlfn.XLOOKUP(G44&amp;"PSSP",'Replacement Schedule'!$C$23:$C$44&amp;'Replacement Schedule'!$D$23:$D$44,'Replacement Schedule'!$E$23:$E$44),_xlfn.XLOOKUP(G44&amp;H44,'Replacement Schedule'!$C$23:$C$44&amp;'Replacement Schedule'!$D$23:$D$44,'Replacement Schedule'!$E$23:$E$44)),"Additional Verification Needed","Passes Validation"))</f>
        <v/>
      </c>
      <c r="R44" s="100" t="str" cm="1">
        <f t="array" ref="R44">IF(G44="","",IF(M44="YES",_xlfn.XLOOKUP(G44&amp;"PSSP",'Replacement Schedule'!$C$23:$C$44&amp;'Replacement Schedule'!$D$23:$D$44,'Replacement Schedule'!$E$23:$E$44),_xlfn.XLOOKUP(G44&amp;H44,'Replacement Schedule'!$C$23:$C$44&amp;'Replacement Schedule'!$D$23:$D$44,'Replacement Schedule'!$E$23:$E$44)))</f>
        <v/>
      </c>
      <c r="S44" s="55" t="str">
        <f t="shared" si="5"/>
        <v/>
      </c>
      <c r="T44" s="55" t="str">
        <f t="shared" si="6"/>
        <v/>
      </c>
      <c r="U44" s="100" t="str" cm="1">
        <f t="array" ref="U44">IF(C44="","",IF(M44="yes", _xlfn.XLOOKUP("Law Enforcement",'Replacement Schedule'!$D$3:$D$20,'Replacement Schedule'!$F$3:$F$20),_xlfn.XLOOKUP(G44&amp;H44,'Replacement Schedule'!$D$3:$D$20&amp;'Replacement Schedule'!$H$3:$H$20,'Replacement Schedule'!$F$3:$F$20)))</f>
        <v/>
      </c>
      <c r="V44" s="100" t="str">
        <f t="shared" ca="1" si="7"/>
        <v/>
      </c>
      <c r="W44" s="100" t="str">
        <f t="shared" ca="1" si="8"/>
        <v/>
      </c>
      <c r="X44" s="100" t="str">
        <f t="shared" si="9"/>
        <v/>
      </c>
      <c r="Y44" s="100" t="str" cm="1">
        <f t="array" ref="Y44">IF(C44="","",_xlfn.XLOOKUP(G44&amp;H44,'Replacement Schedule'!$D$3:$D$20&amp;'Replacement Schedule'!$H$3:$H$20,'Replacement Schedule'!$G$3:$G$20))</f>
        <v/>
      </c>
      <c r="Z44" s="100" t="str">
        <f t="shared" si="10"/>
        <v/>
      </c>
      <c r="AA44" s="100" t="str">
        <f t="shared" ca="1" si="11"/>
        <v/>
      </c>
      <c r="AB44" s="100" t="str">
        <f t="shared" ca="1" si="12"/>
        <v/>
      </c>
      <c r="AC44" s="107" t="e">
        <f t="shared" si="13"/>
        <v>#N/A</v>
      </c>
    </row>
    <row r="45" spans="1:29" ht="18" customHeight="1" x14ac:dyDescent="0.3">
      <c r="A45" s="99"/>
      <c r="B45" s="3">
        <v>13</v>
      </c>
      <c r="C45" s="134" t="str">
        <f>IF('FSEP Worksheet'!C21="","",'FSEP Worksheet'!C21)</f>
        <v/>
      </c>
      <c r="D45" s="134" t="str">
        <f>IF('FSEP Worksheet'!D21="","",'FSEP Worksheet'!D21)</f>
        <v/>
      </c>
      <c r="E45" s="134" t="str">
        <f>IF('FSEP Worksheet'!E21="","",'FSEP Worksheet'!E21)</f>
        <v/>
      </c>
      <c r="F45" s="134" t="str">
        <f>IF('FSEP Worksheet'!F21="","",'FSEP Worksheet'!F21)</f>
        <v/>
      </c>
      <c r="G45" s="134" t="str">
        <f>IF('FSEP Worksheet'!G21="","",'FSEP Worksheet'!G21)</f>
        <v/>
      </c>
      <c r="H45" s="134" t="str">
        <f>IF('FSEP Worksheet'!H21="","",'FSEP Worksheet'!H21)</f>
        <v/>
      </c>
      <c r="I45" s="134" t="str">
        <f>IF('FSEP Worksheet'!I21="","",'FSEP Worksheet'!I21)</f>
        <v/>
      </c>
      <c r="J45" s="134" t="str">
        <f>IF('FSEP Worksheet'!J21="","",'FSEP Worksheet'!J21)</f>
        <v/>
      </c>
      <c r="K45" s="134" t="str">
        <f>IF('FSEP Worksheet'!K21="","",'FSEP Worksheet'!K21)</f>
        <v/>
      </c>
      <c r="L45" s="134" t="str">
        <f>IF('FSEP Worksheet'!L21="","",'FSEP Worksheet'!L21)</f>
        <v/>
      </c>
      <c r="M45" s="134" t="str">
        <f>IF('FSEP Worksheet'!M21="","",'FSEP Worksheet'!M21)</f>
        <v/>
      </c>
      <c r="N45" s="135" t="str">
        <f t="shared" ca="1" si="3"/>
        <v/>
      </c>
      <c r="O45" s="135" t="str">
        <f t="shared" si="4"/>
        <v/>
      </c>
      <c r="P45" s="135" t="str" cm="1">
        <f t="array" ref="P45">IF(O45="","",IF(O45="confirm yellow cells above","More info needed",IF(AND(O45="Replacement Anticipated",OR(I45={"Hybrid-Electric (HYBRID)","Internal Combustion (ICE)"}),M45="No"),"Additional ZEV","No Change in ZEV Count")))</f>
        <v/>
      </c>
      <c r="Q45" s="135" t="str" cm="1">
        <f t="array" ref="Q45">IF(G45="","",IF(AVERAGE(K45:L45)&lt;IF(M45="YES",_xlfn.XLOOKUP(G45&amp;"PSSP",'Replacement Schedule'!$C$23:$C$44&amp;'Replacement Schedule'!$D$23:$D$44,'Replacement Schedule'!$E$23:$E$44),_xlfn.XLOOKUP(G45&amp;H45,'Replacement Schedule'!$C$23:$C$44&amp;'Replacement Schedule'!$D$23:$D$44,'Replacement Schedule'!$E$23:$E$44)),"Additional Verification Needed","Passes Validation"))</f>
        <v/>
      </c>
      <c r="R45" s="100" t="str" cm="1">
        <f t="array" ref="R45">IF(G45="","",IF(M45="YES",_xlfn.XLOOKUP(G45&amp;"PSSP",'Replacement Schedule'!$C$23:$C$44&amp;'Replacement Schedule'!$D$23:$D$44,'Replacement Schedule'!$E$23:$E$44),_xlfn.XLOOKUP(G45&amp;H45,'Replacement Schedule'!$C$23:$C$44&amp;'Replacement Schedule'!$D$23:$D$44,'Replacement Schedule'!$E$23:$E$44)))</f>
        <v/>
      </c>
      <c r="S45" s="55" t="str">
        <f t="shared" si="5"/>
        <v/>
      </c>
      <c r="T45" s="55" t="str">
        <f t="shared" si="6"/>
        <v/>
      </c>
      <c r="U45" s="100" t="str" cm="1">
        <f t="array" ref="U45">IF(C45="","",IF(M45="yes", _xlfn.XLOOKUP("Law Enforcement",'Replacement Schedule'!$D$3:$D$20,'Replacement Schedule'!$F$3:$F$20),_xlfn.XLOOKUP(G45&amp;H45,'Replacement Schedule'!$D$3:$D$20&amp;'Replacement Schedule'!$H$3:$H$20,'Replacement Schedule'!$F$3:$F$20)))</f>
        <v/>
      </c>
      <c r="V45" s="100" t="str">
        <f t="shared" ca="1" si="7"/>
        <v/>
      </c>
      <c r="W45" s="100" t="str">
        <f t="shared" ca="1" si="8"/>
        <v/>
      </c>
      <c r="X45" s="100" t="str">
        <f t="shared" si="9"/>
        <v/>
      </c>
      <c r="Y45" s="100" t="str" cm="1">
        <f t="array" ref="Y45">IF(C45="","",_xlfn.XLOOKUP(G45&amp;H45,'Replacement Schedule'!$D$3:$D$20&amp;'Replacement Schedule'!$H$3:$H$20,'Replacement Schedule'!$G$3:$G$20))</f>
        <v/>
      </c>
      <c r="Z45" s="100" t="str">
        <f t="shared" si="10"/>
        <v/>
      </c>
      <c r="AA45" s="100" t="str">
        <f t="shared" ca="1" si="11"/>
        <v/>
      </c>
      <c r="AB45" s="100" t="str">
        <f t="shared" ca="1" si="12"/>
        <v/>
      </c>
      <c r="AC45" s="107" t="e">
        <f t="shared" si="13"/>
        <v>#N/A</v>
      </c>
    </row>
    <row r="46" spans="1:29" ht="18" customHeight="1" x14ac:dyDescent="0.3">
      <c r="A46" s="99"/>
      <c r="B46" s="3">
        <v>14</v>
      </c>
      <c r="C46" s="134" t="str">
        <f>IF('FSEP Worksheet'!C22="","",'FSEP Worksheet'!C22)</f>
        <v/>
      </c>
      <c r="D46" s="134" t="str">
        <f>IF('FSEP Worksheet'!D22="","",'FSEP Worksheet'!D22)</f>
        <v/>
      </c>
      <c r="E46" s="134" t="str">
        <f>IF('FSEP Worksheet'!E22="","",'FSEP Worksheet'!E22)</f>
        <v/>
      </c>
      <c r="F46" s="134" t="str">
        <f>IF('FSEP Worksheet'!F22="","",'FSEP Worksheet'!F22)</f>
        <v/>
      </c>
      <c r="G46" s="134" t="str">
        <f>IF('FSEP Worksheet'!G22="","",'FSEP Worksheet'!G22)</f>
        <v/>
      </c>
      <c r="H46" s="134" t="str">
        <f>IF('FSEP Worksheet'!H22="","",'FSEP Worksheet'!H22)</f>
        <v/>
      </c>
      <c r="I46" s="134" t="str">
        <f>IF('FSEP Worksheet'!I22="","",'FSEP Worksheet'!I22)</f>
        <v/>
      </c>
      <c r="J46" s="134" t="str">
        <f>IF('FSEP Worksheet'!J22="","",'FSEP Worksheet'!J22)</f>
        <v/>
      </c>
      <c r="K46" s="134" t="str">
        <f>IF('FSEP Worksheet'!K22="","",'FSEP Worksheet'!K22)</f>
        <v/>
      </c>
      <c r="L46" s="134" t="str">
        <f>IF('FSEP Worksheet'!L22="","",'FSEP Worksheet'!L22)</f>
        <v/>
      </c>
      <c r="M46" s="134" t="str">
        <f>IF('FSEP Worksheet'!M22="","",'FSEP Worksheet'!M22)</f>
        <v/>
      </c>
      <c r="N46" s="135" t="str">
        <f t="shared" ca="1" si="3"/>
        <v/>
      </c>
      <c r="O46" s="135" t="str">
        <f t="shared" si="4"/>
        <v/>
      </c>
      <c r="P46" s="135" t="str" cm="1">
        <f t="array" ref="P46">IF(O46="","",IF(O46="confirm yellow cells above","More info needed",IF(AND(O46="Replacement Anticipated",OR(I46={"Hybrid-Electric (HYBRID)","Internal Combustion (ICE)"}),M46="No"),"Additional ZEV","No Change in ZEV Count")))</f>
        <v/>
      </c>
      <c r="Q46" s="135" t="str" cm="1">
        <f t="array" ref="Q46">IF(G46="","",IF(AVERAGE(K46:L46)&lt;IF(M46="YES",_xlfn.XLOOKUP(G46&amp;"PSSP",'Replacement Schedule'!$C$23:$C$44&amp;'Replacement Schedule'!$D$23:$D$44,'Replacement Schedule'!$E$23:$E$44),_xlfn.XLOOKUP(G46&amp;H46,'Replacement Schedule'!$C$23:$C$44&amp;'Replacement Schedule'!$D$23:$D$44,'Replacement Schedule'!$E$23:$E$44)),"Additional Verification Needed","Passes Validation"))</f>
        <v/>
      </c>
      <c r="R46" s="100" t="str" cm="1">
        <f t="array" ref="R46">IF(G46="","",IF(M46="YES",_xlfn.XLOOKUP(G46&amp;"PSSP",'Replacement Schedule'!$C$23:$C$44&amp;'Replacement Schedule'!$D$23:$D$44,'Replacement Schedule'!$E$23:$E$44),_xlfn.XLOOKUP(G46&amp;H46,'Replacement Schedule'!$C$23:$C$44&amp;'Replacement Schedule'!$D$23:$D$44,'Replacement Schedule'!$E$23:$E$44)))</f>
        <v/>
      </c>
      <c r="S46" s="55" t="str">
        <f t="shared" si="5"/>
        <v/>
      </c>
      <c r="T46" s="55" t="str">
        <f t="shared" si="6"/>
        <v/>
      </c>
      <c r="U46" s="100" t="str" cm="1">
        <f t="array" ref="U46">IF(C46="","",IF(M46="yes", _xlfn.XLOOKUP("Law Enforcement",'Replacement Schedule'!$D$3:$D$20,'Replacement Schedule'!$F$3:$F$20),_xlfn.XLOOKUP(G46&amp;H46,'Replacement Schedule'!$D$3:$D$20&amp;'Replacement Schedule'!$H$3:$H$20,'Replacement Schedule'!$F$3:$F$20)))</f>
        <v/>
      </c>
      <c r="V46" s="100" t="str">
        <f t="shared" ca="1" si="7"/>
        <v/>
      </c>
      <c r="W46" s="100" t="str">
        <f t="shared" ca="1" si="8"/>
        <v/>
      </c>
      <c r="X46" s="100" t="str">
        <f t="shared" si="9"/>
        <v/>
      </c>
      <c r="Y46" s="100" t="str" cm="1">
        <f t="array" ref="Y46">IF(C46="","",_xlfn.XLOOKUP(G46&amp;H46,'Replacement Schedule'!$D$3:$D$20&amp;'Replacement Schedule'!$H$3:$H$20,'Replacement Schedule'!$G$3:$G$20))</f>
        <v/>
      </c>
      <c r="Z46" s="100" t="str">
        <f t="shared" si="10"/>
        <v/>
      </c>
      <c r="AA46" s="100" t="str">
        <f t="shared" ca="1" si="11"/>
        <v/>
      </c>
      <c r="AB46" s="100" t="str">
        <f t="shared" ca="1" si="12"/>
        <v/>
      </c>
      <c r="AC46" s="107" t="e">
        <f t="shared" si="13"/>
        <v>#N/A</v>
      </c>
    </row>
    <row r="47" spans="1:29" ht="18" customHeight="1" x14ac:dyDescent="0.3">
      <c r="A47" s="99"/>
      <c r="B47" s="3">
        <v>15</v>
      </c>
      <c r="C47" s="134" t="str">
        <f>IF('FSEP Worksheet'!C23="","",'FSEP Worksheet'!C23)</f>
        <v/>
      </c>
      <c r="D47" s="134" t="str">
        <f>IF('FSEP Worksheet'!D23="","",'FSEP Worksheet'!D23)</f>
        <v/>
      </c>
      <c r="E47" s="134" t="str">
        <f>IF('FSEP Worksheet'!E23="","",'FSEP Worksheet'!E23)</f>
        <v/>
      </c>
      <c r="F47" s="134" t="str">
        <f>IF('FSEP Worksheet'!F23="","",'FSEP Worksheet'!F23)</f>
        <v/>
      </c>
      <c r="G47" s="134" t="str">
        <f>IF('FSEP Worksheet'!G23="","",'FSEP Worksheet'!G23)</f>
        <v/>
      </c>
      <c r="H47" s="134" t="str">
        <f>IF('FSEP Worksheet'!H23="","",'FSEP Worksheet'!H23)</f>
        <v/>
      </c>
      <c r="I47" s="134" t="str">
        <f>IF('FSEP Worksheet'!I23="","",'FSEP Worksheet'!I23)</f>
        <v/>
      </c>
      <c r="J47" s="134" t="str">
        <f>IF('FSEP Worksheet'!J23="","",'FSEP Worksheet'!J23)</f>
        <v/>
      </c>
      <c r="K47" s="134" t="str">
        <f>IF('FSEP Worksheet'!K23="","",'FSEP Worksheet'!K23)</f>
        <v/>
      </c>
      <c r="L47" s="134" t="str">
        <f>IF('FSEP Worksheet'!L23="","",'FSEP Worksheet'!L23)</f>
        <v/>
      </c>
      <c r="M47" s="134" t="str">
        <f>IF('FSEP Worksheet'!M23="","",'FSEP Worksheet'!M23)</f>
        <v/>
      </c>
      <c r="N47" s="135" t="str">
        <f t="shared" ca="1" si="3"/>
        <v/>
      </c>
      <c r="O47" s="135" t="str">
        <f t="shared" si="4"/>
        <v/>
      </c>
      <c r="P47" s="135" t="str" cm="1">
        <f t="array" ref="P47">IF(O47="","",IF(O47="confirm yellow cells above","More info needed",IF(AND(O47="Replacement Anticipated",OR(I47={"Hybrid-Electric (HYBRID)","Internal Combustion (ICE)"}),M47="No"),"Additional ZEV","No Change in ZEV Count")))</f>
        <v/>
      </c>
      <c r="Q47" s="135" t="str" cm="1">
        <f t="array" ref="Q47">IF(G47="","",IF(AVERAGE(K47:L47)&lt;IF(M47="YES",_xlfn.XLOOKUP(G47&amp;"PSSP",'Replacement Schedule'!$C$23:$C$44&amp;'Replacement Schedule'!$D$23:$D$44,'Replacement Schedule'!$E$23:$E$44),_xlfn.XLOOKUP(G47&amp;H47,'Replacement Schedule'!$C$23:$C$44&amp;'Replacement Schedule'!$D$23:$D$44,'Replacement Schedule'!$E$23:$E$44)),"Additional Verification Needed","Passes Validation"))</f>
        <v/>
      </c>
      <c r="R47" s="100" t="str" cm="1">
        <f t="array" ref="R47">IF(G47="","",IF(M47="YES",_xlfn.XLOOKUP(G47&amp;"PSSP",'Replacement Schedule'!$C$23:$C$44&amp;'Replacement Schedule'!$D$23:$D$44,'Replacement Schedule'!$E$23:$E$44),_xlfn.XLOOKUP(G47&amp;H47,'Replacement Schedule'!$C$23:$C$44&amp;'Replacement Schedule'!$D$23:$D$44,'Replacement Schedule'!$E$23:$E$44)))</f>
        <v/>
      </c>
      <c r="S47" s="55" t="str">
        <f t="shared" si="5"/>
        <v/>
      </c>
      <c r="T47" s="55" t="str">
        <f t="shared" si="6"/>
        <v/>
      </c>
      <c r="U47" s="100" t="str" cm="1">
        <f t="array" ref="U47">IF(C47="","",IF(M47="yes", _xlfn.XLOOKUP("Law Enforcement",'Replacement Schedule'!$D$3:$D$20,'Replacement Schedule'!$F$3:$F$20),_xlfn.XLOOKUP(G47&amp;H47,'Replacement Schedule'!$D$3:$D$20&amp;'Replacement Schedule'!$H$3:$H$20,'Replacement Schedule'!$F$3:$F$20)))</f>
        <v/>
      </c>
      <c r="V47" s="100" t="str">
        <f t="shared" ca="1" si="7"/>
        <v/>
      </c>
      <c r="W47" s="100" t="str">
        <f t="shared" ca="1" si="8"/>
        <v/>
      </c>
      <c r="X47" s="100" t="str">
        <f t="shared" si="9"/>
        <v/>
      </c>
      <c r="Y47" s="100" t="str" cm="1">
        <f t="array" ref="Y47">IF(C47="","",_xlfn.XLOOKUP(G47&amp;H47,'Replacement Schedule'!$D$3:$D$20&amp;'Replacement Schedule'!$H$3:$H$20,'Replacement Schedule'!$G$3:$G$20))</f>
        <v/>
      </c>
      <c r="Z47" s="100" t="str">
        <f t="shared" si="10"/>
        <v/>
      </c>
      <c r="AA47" s="100" t="str">
        <f t="shared" ca="1" si="11"/>
        <v/>
      </c>
      <c r="AB47" s="100" t="str">
        <f t="shared" ca="1" si="12"/>
        <v/>
      </c>
      <c r="AC47" s="107" t="e">
        <f t="shared" si="13"/>
        <v>#N/A</v>
      </c>
    </row>
    <row r="48" spans="1:29" ht="18" customHeight="1" x14ac:dyDescent="0.3">
      <c r="A48" s="99"/>
      <c r="B48" s="3">
        <v>16</v>
      </c>
      <c r="C48" s="134" t="str">
        <f>IF('FSEP Worksheet'!C24="","",'FSEP Worksheet'!C24)</f>
        <v/>
      </c>
      <c r="D48" s="134" t="str">
        <f>IF('FSEP Worksheet'!D24="","",'FSEP Worksheet'!D24)</f>
        <v/>
      </c>
      <c r="E48" s="134" t="str">
        <f>IF('FSEP Worksheet'!E24="","",'FSEP Worksheet'!E24)</f>
        <v/>
      </c>
      <c r="F48" s="134" t="str">
        <f>IF('FSEP Worksheet'!F24="","",'FSEP Worksheet'!F24)</f>
        <v/>
      </c>
      <c r="G48" s="134" t="str">
        <f>IF('FSEP Worksheet'!G24="","",'FSEP Worksheet'!G24)</f>
        <v/>
      </c>
      <c r="H48" s="134" t="str">
        <f>IF('FSEP Worksheet'!H24="","",'FSEP Worksheet'!H24)</f>
        <v/>
      </c>
      <c r="I48" s="134" t="str">
        <f>IF('FSEP Worksheet'!I24="","",'FSEP Worksheet'!I24)</f>
        <v/>
      </c>
      <c r="J48" s="134" t="str">
        <f>IF('FSEP Worksheet'!J24="","",'FSEP Worksheet'!J24)</f>
        <v/>
      </c>
      <c r="K48" s="134" t="str">
        <f>IF('FSEP Worksheet'!K24="","",'FSEP Worksheet'!K24)</f>
        <v/>
      </c>
      <c r="L48" s="134" t="str">
        <f>IF('FSEP Worksheet'!L24="","",'FSEP Worksheet'!L24)</f>
        <v/>
      </c>
      <c r="M48" s="134" t="str">
        <f>IF('FSEP Worksheet'!M24="","",'FSEP Worksheet'!M24)</f>
        <v/>
      </c>
      <c r="N48" s="135" t="str">
        <f t="shared" ca="1" si="3"/>
        <v/>
      </c>
      <c r="O48" s="135" t="str">
        <f t="shared" si="4"/>
        <v/>
      </c>
      <c r="P48" s="135" t="str" cm="1">
        <f t="array" ref="P48">IF(O48="","",IF(O48="confirm yellow cells above","More info needed",IF(AND(O48="Replacement Anticipated",OR(I48={"Hybrid-Electric (HYBRID)","Internal Combustion (ICE)"}),M48="No"),"Additional ZEV","No Change in ZEV Count")))</f>
        <v/>
      </c>
      <c r="Q48" s="135" t="str" cm="1">
        <f t="array" ref="Q48">IF(G48="","",IF(AVERAGE(K48:L48)&lt;IF(M48="YES",_xlfn.XLOOKUP(G48&amp;"PSSP",'Replacement Schedule'!$C$23:$C$44&amp;'Replacement Schedule'!$D$23:$D$44,'Replacement Schedule'!$E$23:$E$44),_xlfn.XLOOKUP(G48&amp;H48,'Replacement Schedule'!$C$23:$C$44&amp;'Replacement Schedule'!$D$23:$D$44,'Replacement Schedule'!$E$23:$E$44)),"Additional Verification Needed","Passes Validation"))</f>
        <v/>
      </c>
      <c r="R48" s="100" t="str" cm="1">
        <f t="array" ref="R48">IF(G48="","",IF(M48="YES",_xlfn.XLOOKUP(G48&amp;"PSSP",'Replacement Schedule'!$C$23:$C$44&amp;'Replacement Schedule'!$D$23:$D$44,'Replacement Schedule'!$E$23:$E$44),_xlfn.XLOOKUP(G48&amp;H48,'Replacement Schedule'!$C$23:$C$44&amp;'Replacement Schedule'!$D$23:$D$44,'Replacement Schedule'!$E$23:$E$44)))</f>
        <v/>
      </c>
      <c r="S48" s="55" t="str">
        <f t="shared" si="5"/>
        <v/>
      </c>
      <c r="T48" s="55" t="str">
        <f t="shared" si="6"/>
        <v/>
      </c>
      <c r="U48" s="100" t="str" cm="1">
        <f t="array" ref="U48">IF(C48="","",IF(M48="yes", _xlfn.XLOOKUP("Law Enforcement",'Replacement Schedule'!$D$3:$D$20,'Replacement Schedule'!$F$3:$F$20),_xlfn.XLOOKUP(G48&amp;H48,'Replacement Schedule'!$D$3:$D$20&amp;'Replacement Schedule'!$H$3:$H$20,'Replacement Schedule'!$F$3:$F$20)))</f>
        <v/>
      </c>
      <c r="V48" s="100" t="str">
        <f t="shared" ca="1" si="7"/>
        <v/>
      </c>
      <c r="W48" s="100" t="str">
        <f t="shared" ca="1" si="8"/>
        <v/>
      </c>
      <c r="X48" s="100" t="str">
        <f t="shared" si="9"/>
        <v/>
      </c>
      <c r="Y48" s="100" t="str" cm="1">
        <f t="array" ref="Y48">IF(C48="","",_xlfn.XLOOKUP(G48&amp;H48,'Replacement Schedule'!$D$3:$D$20&amp;'Replacement Schedule'!$H$3:$H$20,'Replacement Schedule'!$G$3:$G$20))</f>
        <v/>
      </c>
      <c r="Z48" s="100" t="str">
        <f t="shared" si="10"/>
        <v/>
      </c>
      <c r="AA48" s="100" t="str">
        <f t="shared" ca="1" si="11"/>
        <v/>
      </c>
      <c r="AB48" s="100" t="str">
        <f t="shared" ca="1" si="12"/>
        <v/>
      </c>
      <c r="AC48" s="107" t="e">
        <f t="shared" si="13"/>
        <v>#N/A</v>
      </c>
    </row>
    <row r="49" spans="1:29" ht="18" customHeight="1" x14ac:dyDescent="0.3">
      <c r="A49" s="99"/>
      <c r="B49" s="3">
        <v>17</v>
      </c>
      <c r="C49" s="134" t="str">
        <f>IF('FSEP Worksheet'!C25="","",'FSEP Worksheet'!C25)</f>
        <v/>
      </c>
      <c r="D49" s="134" t="str">
        <f>IF('FSEP Worksheet'!D25="","",'FSEP Worksheet'!D25)</f>
        <v/>
      </c>
      <c r="E49" s="134" t="str">
        <f>IF('FSEP Worksheet'!E25="","",'FSEP Worksheet'!E25)</f>
        <v/>
      </c>
      <c r="F49" s="134" t="str">
        <f>IF('FSEP Worksheet'!F25="","",'FSEP Worksheet'!F25)</f>
        <v/>
      </c>
      <c r="G49" s="134" t="str">
        <f>IF('FSEP Worksheet'!G25="","",'FSEP Worksheet'!G25)</f>
        <v/>
      </c>
      <c r="H49" s="134" t="str">
        <f>IF('FSEP Worksheet'!H25="","",'FSEP Worksheet'!H25)</f>
        <v/>
      </c>
      <c r="I49" s="134" t="str">
        <f>IF('FSEP Worksheet'!I25="","",'FSEP Worksheet'!I25)</f>
        <v/>
      </c>
      <c r="J49" s="134" t="str">
        <f>IF('FSEP Worksheet'!J25="","",'FSEP Worksheet'!J25)</f>
        <v/>
      </c>
      <c r="K49" s="134" t="str">
        <f>IF('FSEP Worksheet'!K25="","",'FSEP Worksheet'!K25)</f>
        <v/>
      </c>
      <c r="L49" s="134" t="str">
        <f>IF('FSEP Worksheet'!L25="","",'FSEP Worksheet'!L25)</f>
        <v/>
      </c>
      <c r="M49" s="134" t="str">
        <f>IF('FSEP Worksheet'!M25="","",'FSEP Worksheet'!M25)</f>
        <v/>
      </c>
      <c r="N49" s="135" t="str">
        <f t="shared" ca="1" si="3"/>
        <v/>
      </c>
      <c r="O49" s="135" t="str">
        <f t="shared" si="4"/>
        <v/>
      </c>
      <c r="P49" s="135" t="str" cm="1">
        <f t="array" ref="P49">IF(O49="","",IF(O49="confirm yellow cells above","More info needed",IF(AND(O49="Replacement Anticipated",OR(I49={"Hybrid-Electric (HYBRID)","Internal Combustion (ICE)"}),M49="No"),"Additional ZEV","No Change in ZEV Count")))</f>
        <v/>
      </c>
      <c r="Q49" s="135" t="str" cm="1">
        <f t="array" ref="Q49">IF(G49="","",IF(AVERAGE(K49:L49)&lt;IF(M49="YES",_xlfn.XLOOKUP(G49&amp;"PSSP",'Replacement Schedule'!$C$23:$C$44&amp;'Replacement Schedule'!$D$23:$D$44,'Replacement Schedule'!$E$23:$E$44),_xlfn.XLOOKUP(G49&amp;H49,'Replacement Schedule'!$C$23:$C$44&amp;'Replacement Schedule'!$D$23:$D$44,'Replacement Schedule'!$E$23:$E$44)),"Additional Verification Needed","Passes Validation"))</f>
        <v/>
      </c>
      <c r="R49" s="100" t="str" cm="1">
        <f t="array" ref="R49">IF(G49="","",IF(M49="YES",_xlfn.XLOOKUP(G49&amp;"PSSP",'Replacement Schedule'!$C$23:$C$44&amp;'Replacement Schedule'!$D$23:$D$44,'Replacement Schedule'!$E$23:$E$44),_xlfn.XLOOKUP(G49&amp;H49,'Replacement Schedule'!$C$23:$C$44&amp;'Replacement Schedule'!$D$23:$D$44,'Replacement Schedule'!$E$23:$E$44)))</f>
        <v/>
      </c>
      <c r="S49" s="55" t="str">
        <f t="shared" si="5"/>
        <v/>
      </c>
      <c r="T49" s="55" t="str">
        <f t="shared" si="6"/>
        <v/>
      </c>
      <c r="U49" s="100" t="str" cm="1">
        <f t="array" ref="U49">IF(C49="","",IF(M49="yes", _xlfn.XLOOKUP("Law Enforcement",'Replacement Schedule'!$D$3:$D$20,'Replacement Schedule'!$F$3:$F$20),_xlfn.XLOOKUP(G49&amp;H49,'Replacement Schedule'!$D$3:$D$20&amp;'Replacement Schedule'!$H$3:$H$20,'Replacement Schedule'!$F$3:$F$20)))</f>
        <v/>
      </c>
      <c r="V49" s="100" t="str">
        <f t="shared" ca="1" si="7"/>
        <v/>
      </c>
      <c r="W49" s="100" t="str">
        <f t="shared" ca="1" si="8"/>
        <v/>
      </c>
      <c r="X49" s="100" t="str">
        <f t="shared" si="9"/>
        <v/>
      </c>
      <c r="Y49" s="100" t="str" cm="1">
        <f t="array" ref="Y49">IF(C49="","",_xlfn.XLOOKUP(G49&amp;H49,'Replacement Schedule'!$D$3:$D$20&amp;'Replacement Schedule'!$H$3:$H$20,'Replacement Schedule'!$G$3:$G$20))</f>
        <v/>
      </c>
      <c r="Z49" s="100" t="str">
        <f t="shared" si="10"/>
        <v/>
      </c>
      <c r="AA49" s="100" t="str">
        <f t="shared" ca="1" si="11"/>
        <v/>
      </c>
      <c r="AB49" s="100" t="str">
        <f t="shared" ca="1" si="12"/>
        <v/>
      </c>
      <c r="AC49" s="107" t="e">
        <f t="shared" si="13"/>
        <v>#N/A</v>
      </c>
    </row>
    <row r="50" spans="1:29" ht="18" customHeight="1" x14ac:dyDescent="0.3">
      <c r="A50" s="99"/>
      <c r="B50" s="3">
        <v>18</v>
      </c>
      <c r="C50" s="134" t="str">
        <f>IF('FSEP Worksheet'!C26="","",'FSEP Worksheet'!C26)</f>
        <v/>
      </c>
      <c r="D50" s="134" t="str">
        <f>IF('FSEP Worksheet'!D26="","",'FSEP Worksheet'!D26)</f>
        <v/>
      </c>
      <c r="E50" s="134" t="str">
        <f>IF('FSEP Worksheet'!E26="","",'FSEP Worksheet'!E26)</f>
        <v/>
      </c>
      <c r="F50" s="134" t="str">
        <f>IF('FSEP Worksheet'!F26="","",'FSEP Worksheet'!F26)</f>
        <v/>
      </c>
      <c r="G50" s="134" t="str">
        <f>IF('FSEP Worksheet'!G26="","",'FSEP Worksheet'!G26)</f>
        <v/>
      </c>
      <c r="H50" s="134" t="str">
        <f>IF('FSEP Worksheet'!H26="","",'FSEP Worksheet'!H26)</f>
        <v/>
      </c>
      <c r="I50" s="134" t="str">
        <f>IF('FSEP Worksheet'!I26="","",'FSEP Worksheet'!I26)</f>
        <v/>
      </c>
      <c r="J50" s="134" t="str">
        <f>IF('FSEP Worksheet'!J26="","",'FSEP Worksheet'!J26)</f>
        <v/>
      </c>
      <c r="K50" s="134" t="str">
        <f>IF('FSEP Worksheet'!K26="","",'FSEP Worksheet'!K26)</f>
        <v/>
      </c>
      <c r="L50" s="134" t="str">
        <f>IF('FSEP Worksheet'!L26="","",'FSEP Worksheet'!L26)</f>
        <v/>
      </c>
      <c r="M50" s="134" t="str">
        <f>IF('FSEP Worksheet'!M26="","",'FSEP Worksheet'!M26)</f>
        <v/>
      </c>
      <c r="N50" s="135" t="str">
        <f t="shared" ca="1" si="3"/>
        <v/>
      </c>
      <c r="O50" s="135" t="str">
        <f t="shared" si="4"/>
        <v/>
      </c>
      <c r="P50" s="135" t="str" cm="1">
        <f t="array" ref="P50">IF(O50="","",IF(O50="confirm yellow cells above","More info needed",IF(AND(O50="Replacement Anticipated",OR(I50={"Hybrid-Electric (HYBRID)","Internal Combustion (ICE)"}),M50="No"),"Additional ZEV","No Change in ZEV Count")))</f>
        <v/>
      </c>
      <c r="Q50" s="135" t="str" cm="1">
        <f t="array" ref="Q50">IF(G50="","",IF(AVERAGE(K50:L50)&lt;IF(M50="YES",_xlfn.XLOOKUP(G50&amp;"PSSP",'Replacement Schedule'!$C$23:$C$44&amp;'Replacement Schedule'!$D$23:$D$44,'Replacement Schedule'!$E$23:$E$44),_xlfn.XLOOKUP(G50&amp;H50,'Replacement Schedule'!$C$23:$C$44&amp;'Replacement Schedule'!$D$23:$D$44,'Replacement Schedule'!$E$23:$E$44)),"Additional Verification Needed","Passes Validation"))</f>
        <v/>
      </c>
      <c r="R50" s="100" t="str" cm="1">
        <f t="array" ref="R50">IF(G50="","",IF(M50="YES",_xlfn.XLOOKUP(G50&amp;"PSSP",'Replacement Schedule'!$C$23:$C$44&amp;'Replacement Schedule'!$D$23:$D$44,'Replacement Schedule'!$E$23:$E$44),_xlfn.XLOOKUP(G50&amp;H50,'Replacement Schedule'!$C$23:$C$44&amp;'Replacement Schedule'!$D$23:$D$44,'Replacement Schedule'!$E$23:$E$44)))</f>
        <v/>
      </c>
      <c r="S50" s="55" t="str">
        <f t="shared" si="5"/>
        <v/>
      </c>
      <c r="T50" s="55" t="str">
        <f t="shared" si="6"/>
        <v/>
      </c>
      <c r="U50" s="100" t="str" cm="1">
        <f t="array" ref="U50">IF(C50="","",IF(M50="yes", _xlfn.XLOOKUP("Law Enforcement",'Replacement Schedule'!$D$3:$D$20,'Replacement Schedule'!$F$3:$F$20),_xlfn.XLOOKUP(G50&amp;H50,'Replacement Schedule'!$D$3:$D$20&amp;'Replacement Schedule'!$H$3:$H$20,'Replacement Schedule'!$F$3:$F$20)))</f>
        <v/>
      </c>
      <c r="V50" s="100" t="str">
        <f t="shared" ca="1" si="7"/>
        <v/>
      </c>
      <c r="W50" s="100" t="str">
        <f t="shared" ca="1" si="8"/>
        <v/>
      </c>
      <c r="X50" s="100" t="str">
        <f t="shared" si="9"/>
        <v/>
      </c>
      <c r="Y50" s="100" t="str" cm="1">
        <f t="array" ref="Y50">IF(C50="","",_xlfn.XLOOKUP(G50&amp;H50,'Replacement Schedule'!$D$3:$D$20&amp;'Replacement Schedule'!$H$3:$H$20,'Replacement Schedule'!$G$3:$G$20))</f>
        <v/>
      </c>
      <c r="Z50" s="100" t="str">
        <f t="shared" si="10"/>
        <v/>
      </c>
      <c r="AA50" s="100" t="str">
        <f t="shared" ca="1" si="11"/>
        <v/>
      </c>
      <c r="AB50" s="100" t="str">
        <f t="shared" ca="1" si="12"/>
        <v/>
      </c>
      <c r="AC50" s="107" t="e">
        <f t="shared" si="13"/>
        <v>#N/A</v>
      </c>
    </row>
    <row r="51" spans="1:29" ht="18" customHeight="1" x14ac:dyDescent="0.3">
      <c r="A51" s="99"/>
      <c r="B51" s="3">
        <v>19</v>
      </c>
      <c r="C51" s="134" t="str">
        <f>IF('FSEP Worksheet'!C27="","",'FSEP Worksheet'!C27)</f>
        <v/>
      </c>
      <c r="D51" s="134" t="str">
        <f>IF('FSEP Worksheet'!D27="","",'FSEP Worksheet'!D27)</f>
        <v/>
      </c>
      <c r="E51" s="134" t="str">
        <f>IF('FSEP Worksheet'!E27="","",'FSEP Worksheet'!E27)</f>
        <v/>
      </c>
      <c r="F51" s="134" t="str">
        <f>IF('FSEP Worksheet'!F27="","",'FSEP Worksheet'!F27)</f>
        <v/>
      </c>
      <c r="G51" s="134" t="str">
        <f>IF('FSEP Worksheet'!G27="","",'FSEP Worksheet'!G27)</f>
        <v/>
      </c>
      <c r="H51" s="134" t="str">
        <f>IF('FSEP Worksheet'!H27="","",'FSEP Worksheet'!H27)</f>
        <v/>
      </c>
      <c r="I51" s="134" t="str">
        <f>IF('FSEP Worksheet'!I27="","",'FSEP Worksheet'!I27)</f>
        <v/>
      </c>
      <c r="J51" s="134" t="str">
        <f>IF('FSEP Worksheet'!J27="","",'FSEP Worksheet'!J27)</f>
        <v/>
      </c>
      <c r="K51" s="134" t="str">
        <f>IF('FSEP Worksheet'!K27="","",'FSEP Worksheet'!K27)</f>
        <v/>
      </c>
      <c r="L51" s="134" t="str">
        <f>IF('FSEP Worksheet'!L27="","",'FSEP Worksheet'!L27)</f>
        <v/>
      </c>
      <c r="M51" s="134" t="str">
        <f>IF('FSEP Worksheet'!M27="","",'FSEP Worksheet'!M27)</f>
        <v/>
      </c>
      <c r="N51" s="135" t="str">
        <f t="shared" ca="1" si="3"/>
        <v/>
      </c>
      <c r="O51" s="135" t="str">
        <f t="shared" si="4"/>
        <v/>
      </c>
      <c r="P51" s="135" t="str" cm="1">
        <f t="array" ref="P51">IF(O51="","",IF(O51="confirm yellow cells above","More info needed",IF(AND(O51="Replacement Anticipated",OR(I51={"Hybrid-Electric (HYBRID)","Internal Combustion (ICE)"}),M51="No"),"Additional ZEV","No Change in ZEV Count")))</f>
        <v/>
      </c>
      <c r="Q51" s="135" t="str" cm="1">
        <f t="array" ref="Q51">IF(G51="","",IF(AVERAGE(K51:L51)&lt;IF(M51="YES",_xlfn.XLOOKUP(G51&amp;"PSSP",'Replacement Schedule'!$C$23:$C$44&amp;'Replacement Schedule'!$D$23:$D$44,'Replacement Schedule'!$E$23:$E$44),_xlfn.XLOOKUP(G51&amp;H51,'Replacement Schedule'!$C$23:$C$44&amp;'Replacement Schedule'!$D$23:$D$44,'Replacement Schedule'!$E$23:$E$44)),"Additional Verification Needed","Passes Validation"))</f>
        <v/>
      </c>
      <c r="R51" s="100" t="str" cm="1">
        <f t="array" ref="R51">IF(G51="","",IF(M51="YES",_xlfn.XLOOKUP(G51&amp;"PSSP",'Replacement Schedule'!$C$23:$C$44&amp;'Replacement Schedule'!$D$23:$D$44,'Replacement Schedule'!$E$23:$E$44),_xlfn.XLOOKUP(G51&amp;H51,'Replacement Schedule'!$C$23:$C$44&amp;'Replacement Schedule'!$D$23:$D$44,'Replacement Schedule'!$E$23:$E$44)))</f>
        <v/>
      </c>
      <c r="S51" s="55" t="str">
        <f t="shared" si="5"/>
        <v/>
      </c>
      <c r="T51" s="55" t="str">
        <f t="shared" si="6"/>
        <v/>
      </c>
      <c r="U51" s="100" t="str" cm="1">
        <f t="array" ref="U51">IF(C51="","",IF(M51="yes", _xlfn.XLOOKUP("Law Enforcement",'Replacement Schedule'!$D$3:$D$20,'Replacement Schedule'!$F$3:$F$20),_xlfn.XLOOKUP(G51&amp;H51,'Replacement Schedule'!$D$3:$D$20&amp;'Replacement Schedule'!$H$3:$H$20,'Replacement Schedule'!$F$3:$F$20)))</f>
        <v/>
      </c>
      <c r="V51" s="100" t="str">
        <f t="shared" ca="1" si="7"/>
        <v/>
      </c>
      <c r="W51" s="100" t="str">
        <f t="shared" ca="1" si="8"/>
        <v/>
      </c>
      <c r="X51" s="100" t="str">
        <f t="shared" si="9"/>
        <v/>
      </c>
      <c r="Y51" s="100" t="str" cm="1">
        <f t="array" ref="Y51">IF(C51="","",_xlfn.XLOOKUP(G51&amp;H51,'Replacement Schedule'!$D$3:$D$20&amp;'Replacement Schedule'!$H$3:$H$20,'Replacement Schedule'!$G$3:$G$20))</f>
        <v/>
      </c>
      <c r="Z51" s="100" t="str">
        <f t="shared" si="10"/>
        <v/>
      </c>
      <c r="AA51" s="100" t="str">
        <f t="shared" ca="1" si="11"/>
        <v/>
      </c>
      <c r="AB51" s="100" t="str">
        <f t="shared" ca="1" si="12"/>
        <v/>
      </c>
      <c r="AC51" s="107" t="e">
        <f t="shared" si="13"/>
        <v>#N/A</v>
      </c>
    </row>
    <row r="52" spans="1:29" ht="18" customHeight="1" x14ac:dyDescent="0.3">
      <c r="A52" s="99"/>
      <c r="B52" s="3">
        <v>20</v>
      </c>
      <c r="C52" s="134" t="str">
        <f>IF('FSEP Worksheet'!C28="","",'FSEP Worksheet'!C28)</f>
        <v/>
      </c>
      <c r="D52" s="134" t="str">
        <f>IF('FSEP Worksheet'!D28="","",'FSEP Worksheet'!D28)</f>
        <v/>
      </c>
      <c r="E52" s="134" t="str">
        <f>IF('FSEP Worksheet'!E28="","",'FSEP Worksheet'!E28)</f>
        <v/>
      </c>
      <c r="F52" s="134" t="str">
        <f>IF('FSEP Worksheet'!F28="","",'FSEP Worksheet'!F28)</f>
        <v/>
      </c>
      <c r="G52" s="134" t="str">
        <f>IF('FSEP Worksheet'!G28="","",'FSEP Worksheet'!G28)</f>
        <v/>
      </c>
      <c r="H52" s="134" t="str">
        <f>IF('FSEP Worksheet'!H28="","",'FSEP Worksheet'!H28)</f>
        <v/>
      </c>
      <c r="I52" s="134" t="str">
        <f>IF('FSEP Worksheet'!I28="","",'FSEP Worksheet'!I28)</f>
        <v/>
      </c>
      <c r="J52" s="134" t="str">
        <f>IF('FSEP Worksheet'!J28="","",'FSEP Worksheet'!J28)</f>
        <v/>
      </c>
      <c r="K52" s="134" t="str">
        <f>IF('FSEP Worksheet'!K28="","",'FSEP Worksheet'!K28)</f>
        <v/>
      </c>
      <c r="L52" s="134" t="str">
        <f>IF('FSEP Worksheet'!L28="","",'FSEP Worksheet'!L28)</f>
        <v/>
      </c>
      <c r="M52" s="134" t="str">
        <f>IF('FSEP Worksheet'!M28="","",'FSEP Worksheet'!M28)</f>
        <v/>
      </c>
      <c r="N52" s="135" t="str">
        <f t="shared" ca="1" si="3"/>
        <v/>
      </c>
      <c r="O52" s="135" t="str">
        <f t="shared" si="4"/>
        <v/>
      </c>
      <c r="P52" s="135" t="str" cm="1">
        <f t="array" ref="P52">IF(O52="","",IF(O52="confirm yellow cells above","More info needed",IF(AND(O52="Replacement Anticipated",OR(I52={"Hybrid-Electric (HYBRID)","Internal Combustion (ICE)"}),M52="No"),"Additional ZEV","No Change in ZEV Count")))</f>
        <v/>
      </c>
      <c r="Q52" s="135" t="str" cm="1">
        <f t="array" ref="Q52">IF(G52="","",IF(AVERAGE(K52:L52)&lt;IF(M52="YES",_xlfn.XLOOKUP(G52&amp;"PSSP",'Replacement Schedule'!$C$23:$C$44&amp;'Replacement Schedule'!$D$23:$D$44,'Replacement Schedule'!$E$23:$E$44),_xlfn.XLOOKUP(G52&amp;H52,'Replacement Schedule'!$C$23:$C$44&amp;'Replacement Schedule'!$D$23:$D$44,'Replacement Schedule'!$E$23:$E$44)),"Additional Verification Needed","Passes Validation"))</f>
        <v/>
      </c>
      <c r="R52" s="100" t="str" cm="1">
        <f t="array" ref="R52">IF(G52="","",IF(M52="YES",_xlfn.XLOOKUP(G52&amp;"PSSP",'Replacement Schedule'!$C$23:$C$44&amp;'Replacement Schedule'!$D$23:$D$44,'Replacement Schedule'!$E$23:$E$44),_xlfn.XLOOKUP(G52&amp;H52,'Replacement Schedule'!$C$23:$C$44&amp;'Replacement Schedule'!$D$23:$D$44,'Replacement Schedule'!$E$23:$E$44)))</f>
        <v/>
      </c>
      <c r="S52" s="55" t="str">
        <f t="shared" si="5"/>
        <v/>
      </c>
      <c r="T52" s="55" t="str">
        <f t="shared" si="6"/>
        <v/>
      </c>
      <c r="U52" s="100" t="str" cm="1">
        <f t="array" ref="U52">IF(C52="","",IF(M52="yes", _xlfn.XLOOKUP("Law Enforcement",'Replacement Schedule'!$D$3:$D$20,'Replacement Schedule'!$F$3:$F$20),_xlfn.XLOOKUP(G52&amp;H52,'Replacement Schedule'!$D$3:$D$20&amp;'Replacement Schedule'!$H$3:$H$20,'Replacement Schedule'!$F$3:$F$20)))</f>
        <v/>
      </c>
      <c r="V52" s="100" t="str">
        <f t="shared" ca="1" si="7"/>
        <v/>
      </c>
      <c r="W52" s="100" t="str">
        <f t="shared" ca="1" si="8"/>
        <v/>
      </c>
      <c r="X52" s="100" t="str">
        <f t="shared" si="9"/>
        <v/>
      </c>
      <c r="Y52" s="100" t="str" cm="1">
        <f t="array" ref="Y52">IF(C52="","",_xlfn.XLOOKUP(G52&amp;H52,'Replacement Schedule'!$D$3:$D$20&amp;'Replacement Schedule'!$H$3:$H$20,'Replacement Schedule'!$G$3:$G$20))</f>
        <v/>
      </c>
      <c r="Z52" s="100" t="str">
        <f t="shared" si="10"/>
        <v/>
      </c>
      <c r="AA52" s="100" t="str">
        <f t="shared" ca="1" si="11"/>
        <v/>
      </c>
      <c r="AB52" s="100" t="str">
        <f t="shared" ca="1" si="12"/>
        <v/>
      </c>
      <c r="AC52" s="107" t="e">
        <f t="shared" si="13"/>
        <v>#N/A</v>
      </c>
    </row>
    <row r="53" spans="1:29" ht="18" customHeight="1" x14ac:dyDescent="0.3">
      <c r="A53" s="99"/>
      <c r="B53" s="3">
        <v>21</v>
      </c>
      <c r="C53" s="134" t="str">
        <f>IF('FSEP Worksheet'!C29="","",'FSEP Worksheet'!C29)</f>
        <v/>
      </c>
      <c r="D53" s="134" t="str">
        <f>IF('FSEP Worksheet'!D29="","",'FSEP Worksheet'!D29)</f>
        <v/>
      </c>
      <c r="E53" s="134" t="str">
        <f>IF('FSEP Worksheet'!E29="","",'FSEP Worksheet'!E29)</f>
        <v/>
      </c>
      <c r="F53" s="134" t="str">
        <f>IF('FSEP Worksheet'!F29="","",'FSEP Worksheet'!F29)</f>
        <v/>
      </c>
      <c r="G53" s="134" t="str">
        <f>IF('FSEP Worksheet'!G29="","",'FSEP Worksheet'!G29)</f>
        <v/>
      </c>
      <c r="H53" s="134" t="str">
        <f>IF('FSEP Worksheet'!H29="","",'FSEP Worksheet'!H29)</f>
        <v/>
      </c>
      <c r="I53" s="134" t="str">
        <f>IF('FSEP Worksheet'!I29="","",'FSEP Worksheet'!I29)</f>
        <v/>
      </c>
      <c r="J53" s="134" t="str">
        <f>IF('FSEP Worksheet'!J29="","",'FSEP Worksheet'!J29)</f>
        <v/>
      </c>
      <c r="K53" s="134" t="str">
        <f>IF('FSEP Worksheet'!K29="","",'FSEP Worksheet'!K29)</f>
        <v/>
      </c>
      <c r="L53" s="134" t="str">
        <f>IF('FSEP Worksheet'!L29="","",'FSEP Worksheet'!L29)</f>
        <v/>
      </c>
      <c r="M53" s="134" t="str">
        <f>IF('FSEP Worksheet'!M29="","",'FSEP Worksheet'!M29)</f>
        <v/>
      </c>
      <c r="N53" s="135" t="str">
        <f t="shared" ca="1" si="3"/>
        <v/>
      </c>
      <c r="O53" s="135" t="str">
        <f t="shared" si="4"/>
        <v/>
      </c>
      <c r="P53" s="135" t="str" cm="1">
        <f t="array" ref="P53">IF(O53="","",IF(O53="confirm yellow cells above","More info needed",IF(AND(O53="Replacement Anticipated",OR(I53={"Hybrid-Electric (HYBRID)","Internal Combustion (ICE)"}),M53="No"),"Additional ZEV","No Change in ZEV Count")))</f>
        <v/>
      </c>
      <c r="Q53" s="135" t="str" cm="1">
        <f t="array" ref="Q53">IF(G53="","",IF(AVERAGE(K53:L53)&lt;IF(M53="YES",_xlfn.XLOOKUP(G53&amp;"PSSP",'Replacement Schedule'!$C$23:$C$44&amp;'Replacement Schedule'!$D$23:$D$44,'Replacement Schedule'!$E$23:$E$44),_xlfn.XLOOKUP(G53&amp;H53,'Replacement Schedule'!$C$23:$C$44&amp;'Replacement Schedule'!$D$23:$D$44,'Replacement Schedule'!$E$23:$E$44)),"Additional Verification Needed","Passes Validation"))</f>
        <v/>
      </c>
      <c r="R53" s="100" t="str" cm="1">
        <f t="array" ref="R53">IF(G53="","",IF(M53="YES",_xlfn.XLOOKUP(G53&amp;"PSSP",'Replacement Schedule'!$C$23:$C$44&amp;'Replacement Schedule'!$D$23:$D$44,'Replacement Schedule'!$E$23:$E$44),_xlfn.XLOOKUP(G53&amp;H53,'Replacement Schedule'!$C$23:$C$44&amp;'Replacement Schedule'!$D$23:$D$44,'Replacement Schedule'!$E$23:$E$44)))</f>
        <v/>
      </c>
      <c r="S53" s="55" t="str">
        <f t="shared" si="5"/>
        <v/>
      </c>
      <c r="T53" s="55" t="str">
        <f t="shared" si="6"/>
        <v/>
      </c>
      <c r="U53" s="100" t="str" cm="1">
        <f t="array" ref="U53">IF(C53="","",IF(M53="yes", _xlfn.XLOOKUP("Law Enforcement",'Replacement Schedule'!$D$3:$D$20,'Replacement Schedule'!$F$3:$F$20),_xlfn.XLOOKUP(G53&amp;H53,'Replacement Schedule'!$D$3:$D$20&amp;'Replacement Schedule'!$H$3:$H$20,'Replacement Schedule'!$F$3:$F$20)))</f>
        <v/>
      </c>
      <c r="V53" s="100" t="str">
        <f t="shared" ca="1" si="7"/>
        <v/>
      </c>
      <c r="W53" s="100" t="str">
        <f t="shared" ca="1" si="8"/>
        <v/>
      </c>
      <c r="X53" s="100" t="str">
        <f t="shared" si="9"/>
        <v/>
      </c>
      <c r="Y53" s="100" t="str" cm="1">
        <f t="array" ref="Y53">IF(C53="","",_xlfn.XLOOKUP(G53&amp;H53,'Replacement Schedule'!$D$3:$D$20&amp;'Replacement Schedule'!$H$3:$H$20,'Replacement Schedule'!$G$3:$G$20))</f>
        <v/>
      </c>
      <c r="Z53" s="100" t="str">
        <f t="shared" si="10"/>
        <v/>
      </c>
      <c r="AA53" s="100" t="str">
        <f t="shared" ca="1" si="11"/>
        <v/>
      </c>
      <c r="AB53" s="100" t="str">
        <f t="shared" ca="1" si="12"/>
        <v/>
      </c>
      <c r="AC53" s="107" t="e">
        <f t="shared" si="13"/>
        <v>#N/A</v>
      </c>
    </row>
    <row r="54" spans="1:29" ht="18" customHeight="1" x14ac:dyDescent="0.3">
      <c r="A54" s="99"/>
      <c r="B54" s="3">
        <v>22</v>
      </c>
      <c r="C54" s="134" t="str">
        <f>IF('FSEP Worksheet'!C30="","",'FSEP Worksheet'!C30)</f>
        <v/>
      </c>
      <c r="D54" s="134" t="str">
        <f>IF('FSEP Worksheet'!D30="","",'FSEP Worksheet'!D30)</f>
        <v/>
      </c>
      <c r="E54" s="134" t="str">
        <f>IF('FSEP Worksheet'!E30="","",'FSEP Worksheet'!E30)</f>
        <v/>
      </c>
      <c r="F54" s="134" t="str">
        <f>IF('FSEP Worksheet'!F30="","",'FSEP Worksheet'!F30)</f>
        <v/>
      </c>
      <c r="G54" s="134" t="str">
        <f>IF('FSEP Worksheet'!G30="","",'FSEP Worksheet'!G30)</f>
        <v/>
      </c>
      <c r="H54" s="134" t="str">
        <f>IF('FSEP Worksheet'!H30="","",'FSEP Worksheet'!H30)</f>
        <v/>
      </c>
      <c r="I54" s="134" t="str">
        <f>IF('FSEP Worksheet'!I30="","",'FSEP Worksheet'!I30)</f>
        <v/>
      </c>
      <c r="J54" s="134" t="str">
        <f>IF('FSEP Worksheet'!J30="","",'FSEP Worksheet'!J30)</f>
        <v/>
      </c>
      <c r="K54" s="134" t="str">
        <f>IF('FSEP Worksheet'!K30="","",'FSEP Worksheet'!K30)</f>
        <v/>
      </c>
      <c r="L54" s="134" t="str">
        <f>IF('FSEP Worksheet'!L30="","",'FSEP Worksheet'!L30)</f>
        <v/>
      </c>
      <c r="M54" s="134" t="str">
        <f>IF('FSEP Worksheet'!M30="","",'FSEP Worksheet'!M30)</f>
        <v/>
      </c>
      <c r="N54" s="135" t="str">
        <f t="shared" ca="1" si="3"/>
        <v/>
      </c>
      <c r="O54" s="135" t="str">
        <f t="shared" si="4"/>
        <v/>
      </c>
      <c r="P54" s="135" t="str" cm="1">
        <f t="array" ref="P54">IF(O54="","",IF(O54="confirm yellow cells above","More info needed",IF(AND(O54="Replacement Anticipated",OR(I54={"Hybrid-Electric (HYBRID)","Internal Combustion (ICE)"}),M54="No"),"Additional ZEV","No Change in ZEV Count")))</f>
        <v/>
      </c>
      <c r="Q54" s="135" t="str" cm="1">
        <f t="array" ref="Q54">IF(G54="","",IF(AVERAGE(K54:L54)&lt;IF(M54="YES",_xlfn.XLOOKUP(G54&amp;"PSSP",'Replacement Schedule'!$C$23:$C$44&amp;'Replacement Schedule'!$D$23:$D$44,'Replacement Schedule'!$E$23:$E$44),_xlfn.XLOOKUP(G54&amp;H54,'Replacement Schedule'!$C$23:$C$44&amp;'Replacement Schedule'!$D$23:$D$44,'Replacement Schedule'!$E$23:$E$44)),"Additional Verification Needed","Passes Validation"))</f>
        <v/>
      </c>
      <c r="R54" s="100" t="str" cm="1">
        <f t="array" ref="R54">IF(G54="","",IF(M54="YES",_xlfn.XLOOKUP(G54&amp;"PSSP",'Replacement Schedule'!$C$23:$C$44&amp;'Replacement Schedule'!$D$23:$D$44,'Replacement Schedule'!$E$23:$E$44),_xlfn.XLOOKUP(G54&amp;H54,'Replacement Schedule'!$C$23:$C$44&amp;'Replacement Schedule'!$D$23:$D$44,'Replacement Schedule'!$E$23:$E$44)))</f>
        <v/>
      </c>
      <c r="S54" s="55" t="str">
        <f t="shared" si="5"/>
        <v/>
      </c>
      <c r="T54" s="55" t="str">
        <f t="shared" si="6"/>
        <v/>
      </c>
      <c r="U54" s="100" t="str" cm="1">
        <f t="array" ref="U54">IF(C54="","",IF(M54="yes", _xlfn.XLOOKUP("Law Enforcement",'Replacement Schedule'!$D$3:$D$20,'Replacement Schedule'!$F$3:$F$20),_xlfn.XLOOKUP(G54&amp;H54,'Replacement Schedule'!$D$3:$D$20&amp;'Replacement Schedule'!$H$3:$H$20,'Replacement Schedule'!$F$3:$F$20)))</f>
        <v/>
      </c>
      <c r="V54" s="100" t="str">
        <f t="shared" ca="1" si="7"/>
        <v/>
      </c>
      <c r="W54" s="100" t="str">
        <f t="shared" ca="1" si="8"/>
        <v/>
      </c>
      <c r="X54" s="100" t="str">
        <f t="shared" si="9"/>
        <v/>
      </c>
      <c r="Y54" s="100" t="str" cm="1">
        <f t="array" ref="Y54">IF(C54="","",_xlfn.XLOOKUP(G54&amp;H54,'Replacement Schedule'!$D$3:$D$20&amp;'Replacement Schedule'!$H$3:$H$20,'Replacement Schedule'!$G$3:$G$20))</f>
        <v/>
      </c>
      <c r="Z54" s="100" t="str">
        <f t="shared" si="10"/>
        <v/>
      </c>
      <c r="AA54" s="100" t="str">
        <f t="shared" ca="1" si="11"/>
        <v/>
      </c>
      <c r="AB54" s="100" t="str">
        <f t="shared" ca="1" si="12"/>
        <v/>
      </c>
      <c r="AC54" s="107" t="e">
        <f t="shared" si="13"/>
        <v>#N/A</v>
      </c>
    </row>
    <row r="55" spans="1:29" ht="18" customHeight="1" x14ac:dyDescent="0.3">
      <c r="A55" s="99"/>
      <c r="B55" s="3">
        <v>23</v>
      </c>
      <c r="C55" s="134" t="str">
        <f>IF('FSEP Worksheet'!C31="","",'FSEP Worksheet'!C31)</f>
        <v/>
      </c>
      <c r="D55" s="134" t="str">
        <f>IF('FSEP Worksheet'!D31="","",'FSEP Worksheet'!D31)</f>
        <v/>
      </c>
      <c r="E55" s="134" t="str">
        <f>IF('FSEP Worksheet'!E31="","",'FSEP Worksheet'!E31)</f>
        <v/>
      </c>
      <c r="F55" s="134" t="str">
        <f>IF('FSEP Worksheet'!F31="","",'FSEP Worksheet'!F31)</f>
        <v/>
      </c>
      <c r="G55" s="134" t="str">
        <f>IF('FSEP Worksheet'!G31="","",'FSEP Worksheet'!G31)</f>
        <v/>
      </c>
      <c r="H55" s="134" t="str">
        <f>IF('FSEP Worksheet'!H31="","",'FSEP Worksheet'!H31)</f>
        <v/>
      </c>
      <c r="I55" s="134" t="str">
        <f>IF('FSEP Worksheet'!I31="","",'FSEP Worksheet'!I31)</f>
        <v/>
      </c>
      <c r="J55" s="134" t="str">
        <f>IF('FSEP Worksheet'!J31="","",'FSEP Worksheet'!J31)</f>
        <v/>
      </c>
      <c r="K55" s="134" t="str">
        <f>IF('FSEP Worksheet'!K31="","",'FSEP Worksheet'!K31)</f>
        <v/>
      </c>
      <c r="L55" s="134" t="str">
        <f>IF('FSEP Worksheet'!L31="","",'FSEP Worksheet'!L31)</f>
        <v/>
      </c>
      <c r="M55" s="134" t="str">
        <f>IF('FSEP Worksheet'!M31="","",'FSEP Worksheet'!M31)</f>
        <v/>
      </c>
      <c r="N55" s="135" t="str">
        <f t="shared" ca="1" si="3"/>
        <v/>
      </c>
      <c r="O55" s="135" t="str">
        <f t="shared" si="4"/>
        <v/>
      </c>
      <c r="P55" s="135" t="str" cm="1">
        <f t="array" ref="P55">IF(O55="","",IF(O55="confirm yellow cells above","More info needed",IF(AND(O55="Replacement Anticipated",OR(I55={"Hybrid-Electric (HYBRID)","Internal Combustion (ICE)"}),M55="No"),"Additional ZEV","No Change in ZEV Count")))</f>
        <v/>
      </c>
      <c r="Q55" s="135" t="str" cm="1">
        <f t="array" ref="Q55">IF(G55="","",IF(AVERAGE(K55:L55)&lt;IF(M55="YES",_xlfn.XLOOKUP(G55&amp;"PSSP",'Replacement Schedule'!$C$23:$C$44&amp;'Replacement Schedule'!$D$23:$D$44,'Replacement Schedule'!$E$23:$E$44),_xlfn.XLOOKUP(G55&amp;H55,'Replacement Schedule'!$C$23:$C$44&amp;'Replacement Schedule'!$D$23:$D$44,'Replacement Schedule'!$E$23:$E$44)),"Additional Verification Needed","Passes Validation"))</f>
        <v/>
      </c>
      <c r="R55" s="100" t="str" cm="1">
        <f t="array" ref="R55">IF(G55="","",IF(M55="YES",_xlfn.XLOOKUP(G55&amp;"PSSP",'Replacement Schedule'!$C$23:$C$44&amp;'Replacement Schedule'!$D$23:$D$44,'Replacement Schedule'!$E$23:$E$44),_xlfn.XLOOKUP(G55&amp;H55,'Replacement Schedule'!$C$23:$C$44&amp;'Replacement Schedule'!$D$23:$D$44,'Replacement Schedule'!$E$23:$E$44)))</f>
        <v/>
      </c>
      <c r="S55" s="55" t="str">
        <f t="shared" si="5"/>
        <v/>
      </c>
      <c r="T55" s="55" t="str">
        <f t="shared" si="6"/>
        <v/>
      </c>
      <c r="U55" s="100" t="str" cm="1">
        <f t="array" ref="U55">IF(C55="","",IF(M55="yes", _xlfn.XLOOKUP("Law Enforcement",'Replacement Schedule'!$D$3:$D$20,'Replacement Schedule'!$F$3:$F$20),_xlfn.XLOOKUP(G55&amp;H55,'Replacement Schedule'!$D$3:$D$20&amp;'Replacement Schedule'!$H$3:$H$20,'Replacement Schedule'!$F$3:$F$20)))</f>
        <v/>
      </c>
      <c r="V55" s="100" t="str">
        <f t="shared" ca="1" si="7"/>
        <v/>
      </c>
      <c r="W55" s="100" t="str">
        <f t="shared" ca="1" si="8"/>
        <v/>
      </c>
      <c r="X55" s="100" t="str">
        <f t="shared" si="9"/>
        <v/>
      </c>
      <c r="Y55" s="100" t="str" cm="1">
        <f t="array" ref="Y55">IF(C55="","",_xlfn.XLOOKUP(G55&amp;H55,'Replacement Schedule'!$D$3:$D$20&amp;'Replacement Schedule'!$H$3:$H$20,'Replacement Schedule'!$G$3:$G$20))</f>
        <v/>
      </c>
      <c r="Z55" s="100" t="str">
        <f t="shared" si="10"/>
        <v/>
      </c>
      <c r="AA55" s="100" t="str">
        <f t="shared" ca="1" si="11"/>
        <v/>
      </c>
      <c r="AB55" s="100" t="str">
        <f t="shared" ca="1" si="12"/>
        <v/>
      </c>
      <c r="AC55" s="107" t="e">
        <f t="shared" si="13"/>
        <v>#N/A</v>
      </c>
    </row>
    <row r="56" spans="1:29" ht="18" customHeight="1" x14ac:dyDescent="0.3">
      <c r="A56" s="99"/>
      <c r="B56" s="3">
        <v>24</v>
      </c>
      <c r="C56" s="134" t="str">
        <f>IF('FSEP Worksheet'!C32="","",'FSEP Worksheet'!C32)</f>
        <v/>
      </c>
      <c r="D56" s="134" t="str">
        <f>IF('FSEP Worksheet'!D32="","",'FSEP Worksheet'!D32)</f>
        <v/>
      </c>
      <c r="E56" s="134" t="str">
        <f>IF('FSEP Worksheet'!E32="","",'FSEP Worksheet'!E32)</f>
        <v/>
      </c>
      <c r="F56" s="134" t="str">
        <f>IF('FSEP Worksheet'!F32="","",'FSEP Worksheet'!F32)</f>
        <v/>
      </c>
      <c r="G56" s="134" t="str">
        <f>IF('FSEP Worksheet'!G32="","",'FSEP Worksheet'!G32)</f>
        <v/>
      </c>
      <c r="H56" s="134" t="str">
        <f>IF('FSEP Worksheet'!H32="","",'FSEP Worksheet'!H32)</f>
        <v/>
      </c>
      <c r="I56" s="134" t="str">
        <f>IF('FSEP Worksheet'!I32="","",'FSEP Worksheet'!I32)</f>
        <v/>
      </c>
      <c r="J56" s="134" t="str">
        <f>IF('FSEP Worksheet'!J32="","",'FSEP Worksheet'!J32)</f>
        <v/>
      </c>
      <c r="K56" s="134" t="str">
        <f>IF('FSEP Worksheet'!K32="","",'FSEP Worksheet'!K32)</f>
        <v/>
      </c>
      <c r="L56" s="134" t="str">
        <f>IF('FSEP Worksheet'!L32="","",'FSEP Worksheet'!L32)</f>
        <v/>
      </c>
      <c r="M56" s="134" t="str">
        <f>IF('FSEP Worksheet'!M32="","",'FSEP Worksheet'!M32)</f>
        <v/>
      </c>
      <c r="N56" s="135" t="str">
        <f t="shared" ca="1" si="3"/>
        <v/>
      </c>
      <c r="O56" s="135" t="str">
        <f t="shared" si="4"/>
        <v/>
      </c>
      <c r="P56" s="135" t="str" cm="1">
        <f t="array" ref="P56">IF(O56="","",IF(O56="confirm yellow cells above","More info needed",IF(AND(O56="Replacement Anticipated",OR(I56={"Hybrid-Electric (HYBRID)","Internal Combustion (ICE)"}),M56="No"),"Additional ZEV","No Change in ZEV Count")))</f>
        <v/>
      </c>
      <c r="Q56" s="135" t="str" cm="1">
        <f t="array" ref="Q56">IF(G56="","",IF(AVERAGE(K56:L56)&lt;IF(M56="YES",_xlfn.XLOOKUP(G56&amp;"PSSP",'Replacement Schedule'!$C$23:$C$44&amp;'Replacement Schedule'!$D$23:$D$44,'Replacement Schedule'!$E$23:$E$44),_xlfn.XLOOKUP(G56&amp;H56,'Replacement Schedule'!$C$23:$C$44&amp;'Replacement Schedule'!$D$23:$D$44,'Replacement Schedule'!$E$23:$E$44)),"Additional Verification Needed","Passes Validation"))</f>
        <v/>
      </c>
      <c r="R56" s="100" t="str" cm="1">
        <f t="array" ref="R56">IF(G56="","",IF(M56="YES",_xlfn.XLOOKUP(G56&amp;"PSSP",'Replacement Schedule'!$C$23:$C$44&amp;'Replacement Schedule'!$D$23:$D$44,'Replacement Schedule'!$E$23:$E$44),_xlfn.XLOOKUP(G56&amp;H56,'Replacement Schedule'!$C$23:$C$44&amp;'Replacement Schedule'!$D$23:$D$44,'Replacement Schedule'!$E$23:$E$44)))</f>
        <v/>
      </c>
      <c r="S56" s="55" t="str">
        <f t="shared" si="5"/>
        <v/>
      </c>
      <c r="T56" s="55" t="str">
        <f t="shared" si="6"/>
        <v/>
      </c>
      <c r="U56" s="100" t="str" cm="1">
        <f t="array" ref="U56">IF(C56="","",IF(M56="yes", _xlfn.XLOOKUP("Law Enforcement",'Replacement Schedule'!$D$3:$D$20,'Replacement Schedule'!$F$3:$F$20),_xlfn.XLOOKUP(G56&amp;H56,'Replacement Schedule'!$D$3:$D$20&amp;'Replacement Schedule'!$H$3:$H$20,'Replacement Schedule'!$F$3:$F$20)))</f>
        <v/>
      </c>
      <c r="V56" s="100" t="str">
        <f t="shared" ca="1" si="7"/>
        <v/>
      </c>
      <c r="W56" s="100" t="str">
        <f t="shared" ca="1" si="8"/>
        <v/>
      </c>
      <c r="X56" s="100" t="str">
        <f t="shared" si="9"/>
        <v/>
      </c>
      <c r="Y56" s="100" t="str" cm="1">
        <f t="array" ref="Y56">IF(C56="","",_xlfn.XLOOKUP(G56&amp;H56,'Replacement Schedule'!$D$3:$D$20&amp;'Replacement Schedule'!$H$3:$H$20,'Replacement Schedule'!$G$3:$G$20))</f>
        <v/>
      </c>
      <c r="Z56" s="100" t="str">
        <f t="shared" si="10"/>
        <v/>
      </c>
      <c r="AA56" s="100" t="str">
        <f t="shared" ca="1" si="11"/>
        <v/>
      </c>
      <c r="AB56" s="100" t="str">
        <f t="shared" ca="1" si="12"/>
        <v/>
      </c>
      <c r="AC56" s="107" t="e">
        <f t="shared" si="13"/>
        <v>#N/A</v>
      </c>
    </row>
    <row r="57" spans="1:29" ht="18" customHeight="1" x14ac:dyDescent="0.3">
      <c r="A57" s="99"/>
      <c r="B57" s="3">
        <v>25</v>
      </c>
      <c r="C57" s="134" t="str">
        <f>IF('FSEP Worksheet'!C33="","",'FSEP Worksheet'!C33)</f>
        <v/>
      </c>
      <c r="D57" s="134" t="str">
        <f>IF('FSEP Worksheet'!D33="","",'FSEP Worksheet'!D33)</f>
        <v/>
      </c>
      <c r="E57" s="134" t="str">
        <f>IF('FSEP Worksheet'!E33="","",'FSEP Worksheet'!E33)</f>
        <v/>
      </c>
      <c r="F57" s="134" t="str">
        <f>IF('FSEP Worksheet'!F33="","",'FSEP Worksheet'!F33)</f>
        <v/>
      </c>
      <c r="G57" s="134" t="str">
        <f>IF('FSEP Worksheet'!G33="","",'FSEP Worksheet'!G33)</f>
        <v/>
      </c>
      <c r="H57" s="134" t="str">
        <f>IF('FSEP Worksheet'!H33="","",'FSEP Worksheet'!H33)</f>
        <v/>
      </c>
      <c r="I57" s="134" t="str">
        <f>IF('FSEP Worksheet'!I33="","",'FSEP Worksheet'!I33)</f>
        <v/>
      </c>
      <c r="J57" s="134" t="str">
        <f>IF('FSEP Worksheet'!J33="","",'FSEP Worksheet'!J33)</f>
        <v/>
      </c>
      <c r="K57" s="134" t="str">
        <f>IF('FSEP Worksheet'!K33="","",'FSEP Worksheet'!K33)</f>
        <v/>
      </c>
      <c r="L57" s="134" t="str">
        <f>IF('FSEP Worksheet'!L33="","",'FSEP Worksheet'!L33)</f>
        <v/>
      </c>
      <c r="M57" s="134" t="str">
        <f>IF('FSEP Worksheet'!M33="","",'FSEP Worksheet'!M33)</f>
        <v/>
      </c>
      <c r="N57" s="135" t="str">
        <f t="shared" ca="1" si="3"/>
        <v/>
      </c>
      <c r="O57" s="135" t="str">
        <f t="shared" si="4"/>
        <v/>
      </c>
      <c r="P57" s="135" t="str" cm="1">
        <f t="array" ref="P57">IF(O57="","",IF(O57="confirm yellow cells above","More info needed",IF(AND(O57="Replacement Anticipated",OR(I57={"Hybrid-Electric (HYBRID)","Internal Combustion (ICE)"}),M57="No"),"Additional ZEV","No Change in ZEV Count")))</f>
        <v/>
      </c>
      <c r="Q57" s="135" t="str" cm="1">
        <f t="array" ref="Q57">IF(G57="","",IF(AVERAGE(K57:L57)&lt;IF(M57="YES",_xlfn.XLOOKUP(G57&amp;"PSSP",'Replacement Schedule'!$C$23:$C$44&amp;'Replacement Schedule'!$D$23:$D$44,'Replacement Schedule'!$E$23:$E$44),_xlfn.XLOOKUP(G57&amp;H57,'Replacement Schedule'!$C$23:$C$44&amp;'Replacement Schedule'!$D$23:$D$44,'Replacement Schedule'!$E$23:$E$44)),"Additional Verification Needed","Passes Validation"))</f>
        <v/>
      </c>
      <c r="R57" s="100" t="str" cm="1">
        <f t="array" ref="R57">IF(G57="","",IF(M57="YES",_xlfn.XLOOKUP(G57&amp;"PSSP",'Replacement Schedule'!$C$23:$C$44&amp;'Replacement Schedule'!$D$23:$D$44,'Replacement Schedule'!$E$23:$E$44),_xlfn.XLOOKUP(G57&amp;H57,'Replacement Schedule'!$C$23:$C$44&amp;'Replacement Schedule'!$D$23:$D$44,'Replacement Schedule'!$E$23:$E$44)))</f>
        <v/>
      </c>
      <c r="S57" s="55" t="str">
        <f t="shared" si="5"/>
        <v/>
      </c>
      <c r="T57" s="55" t="str">
        <f t="shared" si="6"/>
        <v/>
      </c>
      <c r="U57" s="100" t="str" cm="1">
        <f t="array" ref="U57">IF(C57="","",IF(M57="yes", _xlfn.XLOOKUP("Law Enforcement",'Replacement Schedule'!$D$3:$D$20,'Replacement Schedule'!$F$3:$F$20),_xlfn.XLOOKUP(G57&amp;H57,'Replacement Schedule'!$D$3:$D$20&amp;'Replacement Schedule'!$H$3:$H$20,'Replacement Schedule'!$F$3:$F$20)))</f>
        <v/>
      </c>
      <c r="V57" s="100" t="str">
        <f t="shared" ca="1" si="7"/>
        <v/>
      </c>
      <c r="W57" s="100" t="str">
        <f t="shared" ca="1" si="8"/>
        <v/>
      </c>
      <c r="X57" s="100" t="str">
        <f t="shared" si="9"/>
        <v/>
      </c>
      <c r="Y57" s="100" t="str" cm="1">
        <f t="array" ref="Y57">IF(C57="","",_xlfn.XLOOKUP(G57&amp;H57,'Replacement Schedule'!$D$3:$D$20&amp;'Replacement Schedule'!$H$3:$H$20,'Replacement Schedule'!$G$3:$G$20))</f>
        <v/>
      </c>
      <c r="Z57" s="100" t="str">
        <f t="shared" si="10"/>
        <v/>
      </c>
      <c r="AA57" s="100" t="str">
        <f t="shared" ca="1" si="11"/>
        <v/>
      </c>
      <c r="AB57" s="100" t="str">
        <f t="shared" ca="1" si="12"/>
        <v/>
      </c>
      <c r="AC57" s="107" t="e">
        <f t="shared" si="13"/>
        <v>#N/A</v>
      </c>
    </row>
    <row r="58" spans="1:29" ht="18" customHeight="1" x14ac:dyDescent="0.3">
      <c r="A58" s="99"/>
      <c r="B58" s="3">
        <v>26</v>
      </c>
      <c r="C58" s="134" t="str">
        <f>IF('FSEP Worksheet'!C34="","",'FSEP Worksheet'!C34)</f>
        <v/>
      </c>
      <c r="D58" s="134" t="str">
        <f>IF('FSEP Worksheet'!D34="","",'FSEP Worksheet'!D34)</f>
        <v/>
      </c>
      <c r="E58" s="134" t="str">
        <f>IF('FSEP Worksheet'!E34="","",'FSEP Worksheet'!E34)</f>
        <v/>
      </c>
      <c r="F58" s="134" t="str">
        <f>IF('FSEP Worksheet'!F34="","",'FSEP Worksheet'!F34)</f>
        <v/>
      </c>
      <c r="G58" s="134" t="str">
        <f>IF('FSEP Worksheet'!G34="","",'FSEP Worksheet'!G34)</f>
        <v/>
      </c>
      <c r="H58" s="134" t="str">
        <f>IF('FSEP Worksheet'!H34="","",'FSEP Worksheet'!H34)</f>
        <v/>
      </c>
      <c r="I58" s="134" t="str">
        <f>IF('FSEP Worksheet'!I34="","",'FSEP Worksheet'!I34)</f>
        <v/>
      </c>
      <c r="J58" s="134" t="str">
        <f>IF('FSEP Worksheet'!J34="","",'FSEP Worksheet'!J34)</f>
        <v/>
      </c>
      <c r="K58" s="134" t="str">
        <f>IF('FSEP Worksheet'!K34="","",'FSEP Worksheet'!K34)</f>
        <v/>
      </c>
      <c r="L58" s="134" t="str">
        <f>IF('FSEP Worksheet'!L34="","",'FSEP Worksheet'!L34)</f>
        <v/>
      </c>
      <c r="M58" s="134" t="str">
        <f>IF('FSEP Worksheet'!M34="","",'FSEP Worksheet'!M34)</f>
        <v/>
      </c>
      <c r="N58" s="135" t="str">
        <f t="shared" ca="1" si="3"/>
        <v/>
      </c>
      <c r="O58" s="135" t="str">
        <f t="shared" si="4"/>
        <v/>
      </c>
      <c r="P58" s="135" t="str" cm="1">
        <f t="array" ref="P58">IF(O58="","",IF(O58="confirm yellow cells above","More info needed",IF(AND(O58="Replacement Anticipated",OR(I58={"Hybrid-Electric (HYBRID)","Internal Combustion (ICE)"}),M58="No"),"Additional ZEV","No Change in ZEV Count")))</f>
        <v/>
      </c>
      <c r="Q58" s="135" t="str" cm="1">
        <f t="array" ref="Q58">IF(G58="","",IF(AVERAGE(K58:L58)&lt;IF(M58="YES",_xlfn.XLOOKUP(G58&amp;"PSSP",'Replacement Schedule'!$C$23:$C$44&amp;'Replacement Schedule'!$D$23:$D$44,'Replacement Schedule'!$E$23:$E$44),_xlfn.XLOOKUP(G58&amp;H58,'Replacement Schedule'!$C$23:$C$44&amp;'Replacement Schedule'!$D$23:$D$44,'Replacement Schedule'!$E$23:$E$44)),"Additional Verification Needed","Passes Validation"))</f>
        <v/>
      </c>
      <c r="R58" s="100" t="str" cm="1">
        <f t="array" ref="R58">IF(G58="","",IF(M58="YES",_xlfn.XLOOKUP(G58&amp;"PSSP",'Replacement Schedule'!$C$23:$C$44&amp;'Replacement Schedule'!$D$23:$D$44,'Replacement Schedule'!$E$23:$E$44),_xlfn.XLOOKUP(G58&amp;H58,'Replacement Schedule'!$C$23:$C$44&amp;'Replacement Schedule'!$D$23:$D$44,'Replacement Schedule'!$E$23:$E$44)))</f>
        <v/>
      </c>
      <c r="S58" s="55" t="str">
        <f t="shared" si="5"/>
        <v/>
      </c>
      <c r="T58" s="55" t="str">
        <f t="shared" si="6"/>
        <v/>
      </c>
      <c r="U58" s="100" t="str" cm="1">
        <f t="array" ref="U58">IF(C58="","",IF(M58="yes", _xlfn.XLOOKUP("Law Enforcement",'Replacement Schedule'!$D$3:$D$20,'Replacement Schedule'!$F$3:$F$20),_xlfn.XLOOKUP(G58&amp;H58,'Replacement Schedule'!$D$3:$D$20&amp;'Replacement Schedule'!$H$3:$H$20,'Replacement Schedule'!$F$3:$F$20)))</f>
        <v/>
      </c>
      <c r="V58" s="100" t="str">
        <f t="shared" ca="1" si="7"/>
        <v/>
      </c>
      <c r="W58" s="100" t="str">
        <f t="shared" ca="1" si="8"/>
        <v/>
      </c>
      <c r="X58" s="100" t="str">
        <f t="shared" si="9"/>
        <v/>
      </c>
      <c r="Y58" s="100" t="str" cm="1">
        <f t="array" ref="Y58">IF(C58="","",_xlfn.XLOOKUP(G58&amp;H58,'Replacement Schedule'!$D$3:$D$20&amp;'Replacement Schedule'!$H$3:$H$20,'Replacement Schedule'!$G$3:$G$20))</f>
        <v/>
      </c>
      <c r="Z58" s="100" t="str">
        <f t="shared" si="10"/>
        <v/>
      </c>
      <c r="AA58" s="100" t="str">
        <f t="shared" ca="1" si="11"/>
        <v/>
      </c>
      <c r="AB58" s="100" t="str">
        <f t="shared" ca="1" si="12"/>
        <v/>
      </c>
      <c r="AC58" s="107" t="e">
        <f t="shared" si="13"/>
        <v>#N/A</v>
      </c>
    </row>
    <row r="59" spans="1:29" ht="18" customHeight="1" x14ac:dyDescent="0.3">
      <c r="A59" s="99"/>
      <c r="B59" s="3">
        <v>27</v>
      </c>
      <c r="C59" s="134" t="str">
        <f>IF('FSEP Worksheet'!C35="","",'FSEP Worksheet'!C35)</f>
        <v/>
      </c>
      <c r="D59" s="134" t="str">
        <f>IF('FSEP Worksheet'!D35="","",'FSEP Worksheet'!D35)</f>
        <v/>
      </c>
      <c r="E59" s="134" t="str">
        <f>IF('FSEP Worksheet'!E35="","",'FSEP Worksheet'!E35)</f>
        <v/>
      </c>
      <c r="F59" s="134" t="str">
        <f>IF('FSEP Worksheet'!F35="","",'FSEP Worksheet'!F35)</f>
        <v/>
      </c>
      <c r="G59" s="134" t="str">
        <f>IF('FSEP Worksheet'!G35="","",'FSEP Worksheet'!G35)</f>
        <v/>
      </c>
      <c r="H59" s="134" t="str">
        <f>IF('FSEP Worksheet'!H35="","",'FSEP Worksheet'!H35)</f>
        <v/>
      </c>
      <c r="I59" s="134" t="str">
        <f>IF('FSEP Worksheet'!I35="","",'FSEP Worksheet'!I35)</f>
        <v/>
      </c>
      <c r="J59" s="134" t="str">
        <f>IF('FSEP Worksheet'!J35="","",'FSEP Worksheet'!J35)</f>
        <v/>
      </c>
      <c r="K59" s="134" t="str">
        <f>IF('FSEP Worksheet'!K35="","",'FSEP Worksheet'!K35)</f>
        <v/>
      </c>
      <c r="L59" s="134" t="str">
        <f>IF('FSEP Worksheet'!L35="","",'FSEP Worksheet'!L35)</f>
        <v/>
      </c>
      <c r="M59" s="134" t="str">
        <f>IF('FSEP Worksheet'!M35="","",'FSEP Worksheet'!M35)</f>
        <v/>
      </c>
      <c r="N59" s="135" t="str">
        <f t="shared" ca="1" si="3"/>
        <v/>
      </c>
      <c r="O59" s="135" t="str">
        <f t="shared" si="4"/>
        <v/>
      </c>
      <c r="P59" s="135" t="str" cm="1">
        <f t="array" ref="P59">IF(O59="","",IF(O59="confirm yellow cells above","More info needed",IF(AND(O59="Replacement Anticipated",OR(I59={"Hybrid-Electric (HYBRID)","Internal Combustion (ICE)"}),M59="No"),"Additional ZEV","No Change in ZEV Count")))</f>
        <v/>
      </c>
      <c r="Q59" s="135" t="str" cm="1">
        <f t="array" ref="Q59">IF(G59="","",IF(AVERAGE(K59:L59)&lt;IF(M59="YES",_xlfn.XLOOKUP(G59&amp;"PSSP",'Replacement Schedule'!$C$23:$C$44&amp;'Replacement Schedule'!$D$23:$D$44,'Replacement Schedule'!$E$23:$E$44),_xlfn.XLOOKUP(G59&amp;H59,'Replacement Schedule'!$C$23:$C$44&amp;'Replacement Schedule'!$D$23:$D$44,'Replacement Schedule'!$E$23:$E$44)),"Additional Verification Needed","Passes Validation"))</f>
        <v/>
      </c>
      <c r="R59" s="100" t="str" cm="1">
        <f t="array" ref="R59">IF(G59="","",IF(M59="YES",_xlfn.XLOOKUP(G59&amp;"PSSP",'Replacement Schedule'!$C$23:$C$44&amp;'Replacement Schedule'!$D$23:$D$44,'Replacement Schedule'!$E$23:$E$44),_xlfn.XLOOKUP(G59&amp;H59,'Replacement Schedule'!$C$23:$C$44&amp;'Replacement Schedule'!$D$23:$D$44,'Replacement Schedule'!$E$23:$E$44)))</f>
        <v/>
      </c>
      <c r="S59" s="55" t="str">
        <f t="shared" si="5"/>
        <v/>
      </c>
      <c r="T59" s="55" t="str">
        <f t="shared" si="6"/>
        <v/>
      </c>
      <c r="U59" s="100" t="str" cm="1">
        <f t="array" ref="U59">IF(C59="","",IF(M59="yes", _xlfn.XLOOKUP("Law Enforcement",'Replacement Schedule'!$D$3:$D$20,'Replacement Schedule'!$F$3:$F$20),_xlfn.XLOOKUP(G59&amp;H59,'Replacement Schedule'!$D$3:$D$20&amp;'Replacement Schedule'!$H$3:$H$20,'Replacement Schedule'!$F$3:$F$20)))</f>
        <v/>
      </c>
      <c r="V59" s="100" t="str">
        <f t="shared" ca="1" si="7"/>
        <v/>
      </c>
      <c r="W59" s="100" t="str">
        <f t="shared" ca="1" si="8"/>
        <v/>
      </c>
      <c r="X59" s="100" t="str">
        <f t="shared" si="9"/>
        <v/>
      </c>
      <c r="Y59" s="100" t="str" cm="1">
        <f t="array" ref="Y59">IF(C59="","",_xlfn.XLOOKUP(G59&amp;H59,'Replacement Schedule'!$D$3:$D$20&amp;'Replacement Schedule'!$H$3:$H$20,'Replacement Schedule'!$G$3:$G$20))</f>
        <v/>
      </c>
      <c r="Z59" s="100" t="str">
        <f t="shared" si="10"/>
        <v/>
      </c>
      <c r="AA59" s="100" t="str">
        <f t="shared" ca="1" si="11"/>
        <v/>
      </c>
      <c r="AB59" s="100" t="str">
        <f t="shared" ca="1" si="12"/>
        <v/>
      </c>
      <c r="AC59" s="107" t="e">
        <f t="shared" si="13"/>
        <v>#N/A</v>
      </c>
    </row>
    <row r="60" spans="1:29" ht="18" customHeight="1" x14ac:dyDescent="0.3">
      <c r="A60" s="99"/>
      <c r="B60" s="3">
        <v>28</v>
      </c>
      <c r="C60" s="134" t="str">
        <f>IF('FSEP Worksheet'!C36="","",'FSEP Worksheet'!C36)</f>
        <v/>
      </c>
      <c r="D60" s="134" t="str">
        <f>IF('FSEP Worksheet'!D36="","",'FSEP Worksheet'!D36)</f>
        <v/>
      </c>
      <c r="E60" s="134" t="str">
        <f>IF('FSEP Worksheet'!E36="","",'FSEP Worksheet'!E36)</f>
        <v/>
      </c>
      <c r="F60" s="134" t="str">
        <f>IF('FSEP Worksheet'!F36="","",'FSEP Worksheet'!F36)</f>
        <v/>
      </c>
      <c r="G60" s="134" t="str">
        <f>IF('FSEP Worksheet'!G36="","",'FSEP Worksheet'!G36)</f>
        <v/>
      </c>
      <c r="H60" s="134" t="str">
        <f>IF('FSEP Worksheet'!H36="","",'FSEP Worksheet'!H36)</f>
        <v/>
      </c>
      <c r="I60" s="134" t="str">
        <f>IF('FSEP Worksheet'!I36="","",'FSEP Worksheet'!I36)</f>
        <v/>
      </c>
      <c r="J60" s="134" t="str">
        <f>IF('FSEP Worksheet'!J36="","",'FSEP Worksheet'!J36)</f>
        <v/>
      </c>
      <c r="K60" s="134" t="str">
        <f>IF('FSEP Worksheet'!K36="","",'FSEP Worksheet'!K36)</f>
        <v/>
      </c>
      <c r="L60" s="134" t="str">
        <f>IF('FSEP Worksheet'!L36="","",'FSEP Worksheet'!L36)</f>
        <v/>
      </c>
      <c r="M60" s="134" t="str">
        <f>IF('FSEP Worksheet'!M36="","",'FSEP Worksheet'!M36)</f>
        <v/>
      </c>
      <c r="N60" s="135" t="str">
        <f t="shared" ca="1" si="3"/>
        <v/>
      </c>
      <c r="O60" s="135" t="str">
        <f t="shared" si="4"/>
        <v/>
      </c>
      <c r="P60" s="135" t="str" cm="1">
        <f t="array" ref="P60">IF(O60="","",IF(O60="confirm yellow cells above","More info needed",IF(AND(O60="Replacement Anticipated",OR(I60={"Hybrid-Electric (HYBRID)","Internal Combustion (ICE)"}),M60="No"),"Additional ZEV","No Change in ZEV Count")))</f>
        <v/>
      </c>
      <c r="Q60" s="135" t="str" cm="1">
        <f t="array" ref="Q60">IF(G60="","",IF(AVERAGE(K60:L60)&lt;IF(M60="YES",_xlfn.XLOOKUP(G60&amp;"PSSP",'Replacement Schedule'!$C$23:$C$44&amp;'Replacement Schedule'!$D$23:$D$44,'Replacement Schedule'!$E$23:$E$44),_xlfn.XLOOKUP(G60&amp;H60,'Replacement Schedule'!$C$23:$C$44&amp;'Replacement Schedule'!$D$23:$D$44,'Replacement Schedule'!$E$23:$E$44)),"Additional Verification Needed","Passes Validation"))</f>
        <v/>
      </c>
      <c r="R60" s="100" t="str" cm="1">
        <f t="array" ref="R60">IF(G60="","",IF(M60="YES",_xlfn.XLOOKUP(G60&amp;"PSSP",'Replacement Schedule'!$C$23:$C$44&amp;'Replacement Schedule'!$D$23:$D$44,'Replacement Schedule'!$E$23:$E$44),_xlfn.XLOOKUP(G60&amp;H60,'Replacement Schedule'!$C$23:$C$44&amp;'Replacement Schedule'!$D$23:$D$44,'Replacement Schedule'!$E$23:$E$44)))</f>
        <v/>
      </c>
      <c r="S60" s="55" t="str">
        <f t="shared" si="5"/>
        <v/>
      </c>
      <c r="T60" s="55" t="str">
        <f t="shared" si="6"/>
        <v/>
      </c>
      <c r="U60" s="100" t="str" cm="1">
        <f t="array" ref="U60">IF(C60="","",IF(M60="yes", _xlfn.XLOOKUP("Law Enforcement",'Replacement Schedule'!$D$3:$D$20,'Replacement Schedule'!$F$3:$F$20),_xlfn.XLOOKUP(G60&amp;H60,'Replacement Schedule'!$D$3:$D$20&amp;'Replacement Schedule'!$H$3:$H$20,'Replacement Schedule'!$F$3:$F$20)))</f>
        <v/>
      </c>
      <c r="V60" s="100" t="str">
        <f t="shared" ca="1" si="7"/>
        <v/>
      </c>
      <c r="W60" s="100" t="str">
        <f t="shared" ca="1" si="8"/>
        <v/>
      </c>
      <c r="X60" s="100" t="str">
        <f t="shared" si="9"/>
        <v/>
      </c>
      <c r="Y60" s="100" t="str" cm="1">
        <f t="array" ref="Y60">IF(C60="","",_xlfn.XLOOKUP(G60&amp;H60,'Replacement Schedule'!$D$3:$D$20&amp;'Replacement Schedule'!$H$3:$H$20,'Replacement Schedule'!$G$3:$G$20))</f>
        <v/>
      </c>
      <c r="Z60" s="100" t="str">
        <f t="shared" si="10"/>
        <v/>
      </c>
      <c r="AA60" s="100" t="str">
        <f t="shared" ca="1" si="11"/>
        <v/>
      </c>
      <c r="AB60" s="100" t="str">
        <f t="shared" ca="1" si="12"/>
        <v/>
      </c>
      <c r="AC60" s="107" t="e">
        <f t="shared" si="13"/>
        <v>#N/A</v>
      </c>
    </row>
    <row r="61" spans="1:29" ht="18" customHeight="1" x14ac:dyDescent="0.3">
      <c r="A61" s="99"/>
      <c r="B61" s="3">
        <v>29</v>
      </c>
      <c r="C61" s="134" t="str">
        <f>IF('FSEP Worksheet'!C37="","",'FSEP Worksheet'!C37)</f>
        <v/>
      </c>
      <c r="D61" s="134" t="str">
        <f>IF('FSEP Worksheet'!D37="","",'FSEP Worksheet'!D37)</f>
        <v/>
      </c>
      <c r="E61" s="134" t="str">
        <f>IF('FSEP Worksheet'!E37="","",'FSEP Worksheet'!E37)</f>
        <v/>
      </c>
      <c r="F61" s="134" t="str">
        <f>IF('FSEP Worksheet'!F37="","",'FSEP Worksheet'!F37)</f>
        <v/>
      </c>
      <c r="G61" s="134" t="str">
        <f>IF('FSEP Worksheet'!G37="","",'FSEP Worksheet'!G37)</f>
        <v/>
      </c>
      <c r="H61" s="134" t="str">
        <f>IF('FSEP Worksheet'!H37="","",'FSEP Worksheet'!H37)</f>
        <v/>
      </c>
      <c r="I61" s="134" t="str">
        <f>IF('FSEP Worksheet'!I37="","",'FSEP Worksheet'!I37)</f>
        <v/>
      </c>
      <c r="J61" s="134" t="str">
        <f>IF('FSEP Worksheet'!J37="","",'FSEP Worksheet'!J37)</f>
        <v/>
      </c>
      <c r="K61" s="134" t="str">
        <f>IF('FSEP Worksheet'!K37="","",'FSEP Worksheet'!K37)</f>
        <v/>
      </c>
      <c r="L61" s="134" t="str">
        <f>IF('FSEP Worksheet'!L37="","",'FSEP Worksheet'!L37)</f>
        <v/>
      </c>
      <c r="M61" s="134" t="str">
        <f>IF('FSEP Worksheet'!M37="","",'FSEP Worksheet'!M37)</f>
        <v/>
      </c>
      <c r="N61" s="135" t="str">
        <f t="shared" ca="1" si="3"/>
        <v/>
      </c>
      <c r="O61" s="135" t="str">
        <f t="shared" si="4"/>
        <v/>
      </c>
      <c r="P61" s="135" t="str" cm="1">
        <f t="array" ref="P61">IF(O61="","",IF(O61="confirm yellow cells above","More info needed",IF(AND(O61="Replacement Anticipated",OR(I61={"Hybrid-Electric (HYBRID)","Internal Combustion (ICE)"}),M61="No"),"Additional ZEV","No Change in ZEV Count")))</f>
        <v/>
      </c>
      <c r="Q61" s="135" t="str" cm="1">
        <f t="array" ref="Q61">IF(G61="","",IF(AVERAGE(K61:L61)&lt;IF(M61="YES",_xlfn.XLOOKUP(G61&amp;"PSSP",'Replacement Schedule'!$C$23:$C$44&amp;'Replacement Schedule'!$D$23:$D$44,'Replacement Schedule'!$E$23:$E$44),_xlfn.XLOOKUP(G61&amp;H61,'Replacement Schedule'!$C$23:$C$44&amp;'Replacement Schedule'!$D$23:$D$44,'Replacement Schedule'!$E$23:$E$44)),"Additional Verification Needed","Passes Validation"))</f>
        <v/>
      </c>
      <c r="R61" s="100" t="str" cm="1">
        <f t="array" ref="R61">IF(G61="","",IF(M61="YES",_xlfn.XLOOKUP(G61&amp;"PSSP",'Replacement Schedule'!$C$23:$C$44&amp;'Replacement Schedule'!$D$23:$D$44,'Replacement Schedule'!$E$23:$E$44),_xlfn.XLOOKUP(G61&amp;H61,'Replacement Schedule'!$C$23:$C$44&amp;'Replacement Schedule'!$D$23:$D$44,'Replacement Schedule'!$E$23:$E$44)))</f>
        <v/>
      </c>
      <c r="S61" s="55" t="str">
        <f t="shared" si="5"/>
        <v/>
      </c>
      <c r="T61" s="55" t="str">
        <f t="shared" si="6"/>
        <v/>
      </c>
      <c r="U61" s="100" t="str" cm="1">
        <f t="array" ref="U61">IF(C61="","",IF(M61="yes", _xlfn.XLOOKUP("Law Enforcement",'Replacement Schedule'!$D$3:$D$20,'Replacement Schedule'!$F$3:$F$20),_xlfn.XLOOKUP(G61&amp;H61,'Replacement Schedule'!$D$3:$D$20&amp;'Replacement Schedule'!$H$3:$H$20,'Replacement Schedule'!$F$3:$F$20)))</f>
        <v/>
      </c>
      <c r="V61" s="100" t="str">
        <f t="shared" ca="1" si="7"/>
        <v/>
      </c>
      <c r="W61" s="100" t="str">
        <f t="shared" ca="1" si="8"/>
        <v/>
      </c>
      <c r="X61" s="100" t="str">
        <f t="shared" si="9"/>
        <v/>
      </c>
      <c r="Y61" s="100" t="str" cm="1">
        <f t="array" ref="Y61">IF(C61="","",_xlfn.XLOOKUP(G61&amp;H61,'Replacement Schedule'!$D$3:$D$20&amp;'Replacement Schedule'!$H$3:$H$20,'Replacement Schedule'!$G$3:$G$20))</f>
        <v/>
      </c>
      <c r="Z61" s="100" t="str">
        <f t="shared" si="10"/>
        <v/>
      </c>
      <c r="AA61" s="100" t="str">
        <f t="shared" ca="1" si="11"/>
        <v/>
      </c>
      <c r="AB61" s="100" t="str">
        <f t="shared" ca="1" si="12"/>
        <v/>
      </c>
      <c r="AC61" s="107" t="e">
        <f t="shared" si="13"/>
        <v>#N/A</v>
      </c>
    </row>
    <row r="62" spans="1:29" ht="18" customHeight="1" x14ac:dyDescent="0.3">
      <c r="A62" s="99"/>
      <c r="B62" s="3">
        <v>30</v>
      </c>
      <c r="C62" s="134" t="str">
        <f>IF('FSEP Worksheet'!C38="","",'FSEP Worksheet'!C38)</f>
        <v/>
      </c>
      <c r="D62" s="134" t="str">
        <f>IF('FSEP Worksheet'!D38="","",'FSEP Worksheet'!D38)</f>
        <v/>
      </c>
      <c r="E62" s="134" t="str">
        <f>IF('FSEP Worksheet'!E38="","",'FSEP Worksheet'!E38)</f>
        <v/>
      </c>
      <c r="F62" s="134" t="str">
        <f>IF('FSEP Worksheet'!F38="","",'FSEP Worksheet'!F38)</f>
        <v/>
      </c>
      <c r="G62" s="134" t="str">
        <f>IF('FSEP Worksheet'!G38="","",'FSEP Worksheet'!G38)</f>
        <v/>
      </c>
      <c r="H62" s="134" t="str">
        <f>IF('FSEP Worksheet'!H38="","",'FSEP Worksheet'!H38)</f>
        <v/>
      </c>
      <c r="I62" s="134" t="str">
        <f>IF('FSEP Worksheet'!I38="","",'FSEP Worksheet'!I38)</f>
        <v/>
      </c>
      <c r="J62" s="134" t="str">
        <f>IF('FSEP Worksheet'!J38="","",'FSEP Worksheet'!J38)</f>
        <v/>
      </c>
      <c r="K62" s="134" t="str">
        <f>IF('FSEP Worksheet'!K38="","",'FSEP Worksheet'!K38)</f>
        <v/>
      </c>
      <c r="L62" s="134" t="str">
        <f>IF('FSEP Worksheet'!L38="","",'FSEP Worksheet'!L38)</f>
        <v/>
      </c>
      <c r="M62" s="134" t="str">
        <f>IF('FSEP Worksheet'!M38="","",'FSEP Worksheet'!M38)</f>
        <v/>
      </c>
      <c r="N62" s="135" t="str">
        <f t="shared" ca="1" si="3"/>
        <v/>
      </c>
      <c r="O62" s="135" t="str">
        <f t="shared" si="4"/>
        <v/>
      </c>
      <c r="P62" s="135" t="str" cm="1">
        <f t="array" ref="P62">IF(O62="","",IF(O62="confirm yellow cells above","More info needed",IF(AND(O62="Replacement Anticipated",OR(I62={"Hybrid-Electric (HYBRID)","Internal Combustion (ICE)"}),M62="No"),"Additional ZEV","No Change in ZEV Count")))</f>
        <v/>
      </c>
      <c r="Q62" s="135" t="str" cm="1">
        <f t="array" ref="Q62">IF(G62="","",IF(AVERAGE(K62:L62)&lt;IF(M62="YES",_xlfn.XLOOKUP(G62&amp;"PSSP",'Replacement Schedule'!$C$23:$C$44&amp;'Replacement Schedule'!$D$23:$D$44,'Replacement Schedule'!$E$23:$E$44),_xlfn.XLOOKUP(G62&amp;H62,'Replacement Schedule'!$C$23:$C$44&amp;'Replacement Schedule'!$D$23:$D$44,'Replacement Schedule'!$E$23:$E$44)),"Additional Verification Needed","Passes Validation"))</f>
        <v/>
      </c>
      <c r="R62" s="100" t="str" cm="1">
        <f t="array" ref="R62">IF(G62="","",IF(M62="YES",_xlfn.XLOOKUP(G62&amp;"PSSP",'Replacement Schedule'!$C$23:$C$44&amp;'Replacement Schedule'!$D$23:$D$44,'Replacement Schedule'!$E$23:$E$44),_xlfn.XLOOKUP(G62&amp;H62,'Replacement Schedule'!$C$23:$C$44&amp;'Replacement Schedule'!$D$23:$D$44,'Replacement Schedule'!$E$23:$E$44)))</f>
        <v/>
      </c>
      <c r="S62" s="55" t="str">
        <f t="shared" si="5"/>
        <v/>
      </c>
      <c r="T62" s="55" t="str">
        <f t="shared" si="6"/>
        <v/>
      </c>
      <c r="U62" s="100" t="str" cm="1">
        <f t="array" ref="U62">IF(C62="","",IF(M62="yes", _xlfn.XLOOKUP("Law Enforcement",'Replacement Schedule'!$D$3:$D$20,'Replacement Schedule'!$F$3:$F$20),_xlfn.XLOOKUP(G62&amp;H62,'Replacement Schedule'!$D$3:$D$20&amp;'Replacement Schedule'!$H$3:$H$20,'Replacement Schedule'!$F$3:$F$20)))</f>
        <v/>
      </c>
      <c r="V62" s="100" t="str">
        <f t="shared" ca="1" si="7"/>
        <v/>
      </c>
      <c r="W62" s="100" t="str">
        <f t="shared" ca="1" si="8"/>
        <v/>
      </c>
      <c r="X62" s="100" t="str">
        <f t="shared" si="9"/>
        <v/>
      </c>
      <c r="Y62" s="100" t="str" cm="1">
        <f t="array" ref="Y62">IF(C62="","",_xlfn.XLOOKUP(G62&amp;H62,'Replacement Schedule'!$D$3:$D$20&amp;'Replacement Schedule'!$H$3:$H$20,'Replacement Schedule'!$G$3:$G$20))</f>
        <v/>
      </c>
      <c r="Z62" s="100" t="str">
        <f t="shared" si="10"/>
        <v/>
      </c>
      <c r="AA62" s="100" t="str">
        <f t="shared" ca="1" si="11"/>
        <v/>
      </c>
      <c r="AB62" s="100" t="str">
        <f t="shared" ca="1" si="12"/>
        <v/>
      </c>
      <c r="AC62" s="107" t="e">
        <f t="shared" si="13"/>
        <v>#N/A</v>
      </c>
    </row>
    <row r="63" spans="1:29" ht="18" customHeight="1" x14ac:dyDescent="0.3">
      <c r="A63" s="99"/>
      <c r="B63" s="3">
        <v>31</v>
      </c>
      <c r="C63" s="134" t="str">
        <f>IF('FSEP Worksheet'!C39="","",'FSEP Worksheet'!C39)</f>
        <v/>
      </c>
      <c r="D63" s="134" t="str">
        <f>IF('FSEP Worksheet'!D39="","",'FSEP Worksheet'!D39)</f>
        <v/>
      </c>
      <c r="E63" s="134" t="str">
        <f>IF('FSEP Worksheet'!E39="","",'FSEP Worksheet'!E39)</f>
        <v/>
      </c>
      <c r="F63" s="134" t="str">
        <f>IF('FSEP Worksheet'!F39="","",'FSEP Worksheet'!F39)</f>
        <v/>
      </c>
      <c r="G63" s="134" t="str">
        <f>IF('FSEP Worksheet'!G39="","",'FSEP Worksheet'!G39)</f>
        <v/>
      </c>
      <c r="H63" s="134" t="str">
        <f>IF('FSEP Worksheet'!H39="","",'FSEP Worksheet'!H39)</f>
        <v/>
      </c>
      <c r="I63" s="134" t="str">
        <f>IF('FSEP Worksheet'!I39="","",'FSEP Worksheet'!I39)</f>
        <v/>
      </c>
      <c r="J63" s="134" t="str">
        <f>IF('FSEP Worksheet'!J39="","",'FSEP Worksheet'!J39)</f>
        <v/>
      </c>
      <c r="K63" s="134" t="str">
        <f>IF('FSEP Worksheet'!K39="","",'FSEP Worksheet'!K39)</f>
        <v/>
      </c>
      <c r="L63" s="134" t="str">
        <f>IF('FSEP Worksheet'!L39="","",'FSEP Worksheet'!L39)</f>
        <v/>
      </c>
      <c r="M63" s="134" t="str">
        <f>IF('FSEP Worksheet'!M39="","",'FSEP Worksheet'!M39)</f>
        <v/>
      </c>
      <c r="N63" s="135" t="str">
        <f t="shared" ca="1" si="3"/>
        <v/>
      </c>
      <c r="O63" s="135" t="str">
        <f t="shared" si="4"/>
        <v/>
      </c>
      <c r="P63" s="135" t="str" cm="1">
        <f t="array" ref="P63">IF(O63="","",IF(O63="confirm yellow cells above","More info needed",IF(AND(O63="Replacement Anticipated",OR(I63={"Hybrid-Electric (HYBRID)","Internal Combustion (ICE)"}),M63="No"),"Additional ZEV","No Change in ZEV Count")))</f>
        <v/>
      </c>
      <c r="Q63" s="135" t="str" cm="1">
        <f t="array" ref="Q63">IF(G63="","",IF(AVERAGE(K63:L63)&lt;IF(M63="YES",_xlfn.XLOOKUP(G63&amp;"PSSP",'Replacement Schedule'!$C$23:$C$44&amp;'Replacement Schedule'!$D$23:$D$44,'Replacement Schedule'!$E$23:$E$44),_xlfn.XLOOKUP(G63&amp;H63,'Replacement Schedule'!$C$23:$C$44&amp;'Replacement Schedule'!$D$23:$D$44,'Replacement Schedule'!$E$23:$E$44)),"Additional Verification Needed","Passes Validation"))</f>
        <v/>
      </c>
      <c r="R63" s="100" t="str" cm="1">
        <f t="array" ref="R63">IF(G63="","",IF(M63="YES",_xlfn.XLOOKUP(G63&amp;"PSSP",'Replacement Schedule'!$C$23:$C$44&amp;'Replacement Schedule'!$D$23:$D$44,'Replacement Schedule'!$E$23:$E$44),_xlfn.XLOOKUP(G63&amp;H63,'Replacement Schedule'!$C$23:$C$44&amp;'Replacement Schedule'!$D$23:$D$44,'Replacement Schedule'!$E$23:$E$44)))</f>
        <v/>
      </c>
      <c r="S63" s="55" t="str">
        <f t="shared" si="5"/>
        <v/>
      </c>
      <c r="T63" s="55" t="str">
        <f t="shared" si="6"/>
        <v/>
      </c>
      <c r="U63" s="100" t="str" cm="1">
        <f t="array" ref="U63">IF(C63="","",IF(M63="yes", _xlfn.XLOOKUP("Law Enforcement",'Replacement Schedule'!$D$3:$D$20,'Replacement Schedule'!$F$3:$F$20),_xlfn.XLOOKUP(G63&amp;H63,'Replacement Schedule'!$D$3:$D$20&amp;'Replacement Schedule'!$H$3:$H$20,'Replacement Schedule'!$F$3:$F$20)))</f>
        <v/>
      </c>
      <c r="V63" s="100" t="str">
        <f t="shared" ca="1" si="7"/>
        <v/>
      </c>
      <c r="W63" s="100" t="str">
        <f t="shared" ca="1" si="8"/>
        <v/>
      </c>
      <c r="X63" s="100" t="str">
        <f t="shared" si="9"/>
        <v/>
      </c>
      <c r="Y63" s="100" t="str" cm="1">
        <f t="array" ref="Y63">IF(C63="","",_xlfn.XLOOKUP(G63&amp;H63,'Replacement Schedule'!$D$3:$D$20&amp;'Replacement Schedule'!$H$3:$H$20,'Replacement Schedule'!$G$3:$G$20))</f>
        <v/>
      </c>
      <c r="Z63" s="100" t="str">
        <f t="shared" si="10"/>
        <v/>
      </c>
      <c r="AA63" s="100" t="str">
        <f t="shared" ca="1" si="11"/>
        <v/>
      </c>
      <c r="AB63" s="100" t="str">
        <f t="shared" ca="1" si="12"/>
        <v/>
      </c>
      <c r="AC63" s="107" t="e">
        <f t="shared" si="13"/>
        <v>#N/A</v>
      </c>
    </row>
    <row r="64" spans="1:29" ht="18" customHeight="1" x14ac:dyDescent="0.3">
      <c r="A64" s="99"/>
      <c r="B64" s="3">
        <v>32</v>
      </c>
      <c r="C64" s="134" t="str">
        <f>IF('FSEP Worksheet'!C40="","",'FSEP Worksheet'!C40)</f>
        <v/>
      </c>
      <c r="D64" s="134" t="str">
        <f>IF('FSEP Worksheet'!D40="","",'FSEP Worksheet'!D40)</f>
        <v/>
      </c>
      <c r="E64" s="134" t="str">
        <f>IF('FSEP Worksheet'!E40="","",'FSEP Worksheet'!E40)</f>
        <v/>
      </c>
      <c r="F64" s="134" t="str">
        <f>IF('FSEP Worksheet'!F40="","",'FSEP Worksheet'!F40)</f>
        <v/>
      </c>
      <c r="G64" s="134" t="str">
        <f>IF('FSEP Worksheet'!G40="","",'FSEP Worksheet'!G40)</f>
        <v/>
      </c>
      <c r="H64" s="134" t="str">
        <f>IF('FSEP Worksheet'!H40="","",'FSEP Worksheet'!H40)</f>
        <v/>
      </c>
      <c r="I64" s="134" t="str">
        <f>IF('FSEP Worksheet'!I40="","",'FSEP Worksheet'!I40)</f>
        <v/>
      </c>
      <c r="J64" s="134" t="str">
        <f>IF('FSEP Worksheet'!J40="","",'FSEP Worksheet'!J40)</f>
        <v/>
      </c>
      <c r="K64" s="134" t="str">
        <f>IF('FSEP Worksheet'!K40="","",'FSEP Worksheet'!K40)</f>
        <v/>
      </c>
      <c r="L64" s="134" t="str">
        <f>IF('FSEP Worksheet'!L40="","",'FSEP Worksheet'!L40)</f>
        <v/>
      </c>
      <c r="M64" s="134" t="str">
        <f>IF('FSEP Worksheet'!M40="","",'FSEP Worksheet'!M40)</f>
        <v/>
      </c>
      <c r="N64" s="135" t="str">
        <f t="shared" ca="1" si="3"/>
        <v/>
      </c>
      <c r="O64" s="135" t="str">
        <f t="shared" si="4"/>
        <v/>
      </c>
      <c r="P64" s="135" t="str" cm="1">
        <f t="array" ref="P64">IF(O64="","",IF(O64="confirm yellow cells above","More info needed",IF(AND(O64="Replacement Anticipated",OR(I64={"Hybrid-Electric (HYBRID)","Internal Combustion (ICE)"}),M64="No"),"Additional ZEV","No Change in ZEV Count")))</f>
        <v/>
      </c>
      <c r="Q64" s="135" t="str" cm="1">
        <f t="array" ref="Q64">IF(G64="","",IF(AVERAGE(K64:L64)&lt;IF(M64="YES",_xlfn.XLOOKUP(G64&amp;"PSSP",'Replacement Schedule'!$C$23:$C$44&amp;'Replacement Schedule'!$D$23:$D$44,'Replacement Schedule'!$E$23:$E$44),_xlfn.XLOOKUP(G64&amp;H64,'Replacement Schedule'!$C$23:$C$44&amp;'Replacement Schedule'!$D$23:$D$44,'Replacement Schedule'!$E$23:$E$44)),"Additional Verification Needed","Passes Validation"))</f>
        <v/>
      </c>
      <c r="R64" s="100" t="str" cm="1">
        <f t="array" ref="R64">IF(G64="","",IF(M64="YES",_xlfn.XLOOKUP(G64&amp;"PSSP",'Replacement Schedule'!$C$23:$C$44&amp;'Replacement Schedule'!$D$23:$D$44,'Replacement Schedule'!$E$23:$E$44),_xlfn.XLOOKUP(G64&amp;H64,'Replacement Schedule'!$C$23:$C$44&amp;'Replacement Schedule'!$D$23:$D$44,'Replacement Schedule'!$E$23:$E$44)))</f>
        <v/>
      </c>
      <c r="S64" s="55" t="str">
        <f t="shared" si="5"/>
        <v/>
      </c>
      <c r="T64" s="55" t="str">
        <f t="shared" si="6"/>
        <v/>
      </c>
      <c r="U64" s="100" t="str" cm="1">
        <f t="array" ref="U64">IF(C64="","",IF(M64="yes", _xlfn.XLOOKUP("Law Enforcement",'Replacement Schedule'!$D$3:$D$20,'Replacement Schedule'!$F$3:$F$20),_xlfn.XLOOKUP(G64&amp;H64,'Replacement Schedule'!$D$3:$D$20&amp;'Replacement Schedule'!$H$3:$H$20,'Replacement Schedule'!$F$3:$F$20)))</f>
        <v/>
      </c>
      <c r="V64" s="100" t="str">
        <f t="shared" ca="1" si="7"/>
        <v/>
      </c>
      <c r="W64" s="100" t="str">
        <f t="shared" ca="1" si="8"/>
        <v/>
      </c>
      <c r="X64" s="100" t="str">
        <f t="shared" si="9"/>
        <v/>
      </c>
      <c r="Y64" s="100" t="str" cm="1">
        <f t="array" ref="Y64">IF(C64="","",_xlfn.XLOOKUP(G64&amp;H64,'Replacement Schedule'!$D$3:$D$20&amp;'Replacement Schedule'!$H$3:$H$20,'Replacement Schedule'!$G$3:$G$20))</f>
        <v/>
      </c>
      <c r="Z64" s="100" t="str">
        <f t="shared" si="10"/>
        <v/>
      </c>
      <c r="AA64" s="100" t="str">
        <f t="shared" ca="1" si="11"/>
        <v/>
      </c>
      <c r="AB64" s="100" t="str">
        <f t="shared" ca="1" si="12"/>
        <v/>
      </c>
      <c r="AC64" s="107" t="e">
        <f t="shared" si="13"/>
        <v>#N/A</v>
      </c>
    </row>
    <row r="65" spans="1:29" ht="18" customHeight="1" x14ac:dyDescent="0.3">
      <c r="A65" s="99"/>
      <c r="B65" s="3">
        <v>33</v>
      </c>
      <c r="C65" s="134" t="str">
        <f>IF('FSEP Worksheet'!C41="","",'FSEP Worksheet'!C41)</f>
        <v/>
      </c>
      <c r="D65" s="134" t="str">
        <f>IF('FSEP Worksheet'!D41="","",'FSEP Worksheet'!D41)</f>
        <v/>
      </c>
      <c r="E65" s="134" t="str">
        <f>IF('FSEP Worksheet'!E41="","",'FSEP Worksheet'!E41)</f>
        <v/>
      </c>
      <c r="F65" s="134" t="str">
        <f>IF('FSEP Worksheet'!F41="","",'FSEP Worksheet'!F41)</f>
        <v/>
      </c>
      <c r="G65" s="134" t="str">
        <f>IF('FSEP Worksheet'!G41="","",'FSEP Worksheet'!G41)</f>
        <v/>
      </c>
      <c r="H65" s="134" t="str">
        <f>IF('FSEP Worksheet'!H41="","",'FSEP Worksheet'!H41)</f>
        <v/>
      </c>
      <c r="I65" s="134" t="str">
        <f>IF('FSEP Worksheet'!I41="","",'FSEP Worksheet'!I41)</f>
        <v/>
      </c>
      <c r="J65" s="134" t="str">
        <f>IF('FSEP Worksheet'!J41="","",'FSEP Worksheet'!J41)</f>
        <v/>
      </c>
      <c r="K65" s="134" t="str">
        <f>IF('FSEP Worksheet'!K41="","",'FSEP Worksheet'!K41)</f>
        <v/>
      </c>
      <c r="L65" s="134" t="str">
        <f>IF('FSEP Worksheet'!L41="","",'FSEP Worksheet'!L41)</f>
        <v/>
      </c>
      <c r="M65" s="134" t="str">
        <f>IF('FSEP Worksheet'!M41="","",'FSEP Worksheet'!M41)</f>
        <v/>
      </c>
      <c r="N65" s="135" t="str">
        <f t="shared" ca="1" si="3"/>
        <v/>
      </c>
      <c r="O65" s="135" t="str">
        <f t="shared" si="4"/>
        <v/>
      </c>
      <c r="P65" s="135" t="str" cm="1">
        <f t="array" ref="P65">IF(O65="","",IF(O65="confirm yellow cells above","More info needed",IF(AND(O65="Replacement Anticipated",OR(I65={"Hybrid-Electric (HYBRID)","Internal Combustion (ICE)"}),M65="No"),"Additional ZEV","No Change in ZEV Count")))</f>
        <v/>
      </c>
      <c r="Q65" s="135" t="str" cm="1">
        <f t="array" ref="Q65">IF(G65="","",IF(AVERAGE(K65:L65)&lt;IF(M65="YES",_xlfn.XLOOKUP(G65&amp;"PSSP",'Replacement Schedule'!$C$23:$C$44&amp;'Replacement Schedule'!$D$23:$D$44,'Replacement Schedule'!$E$23:$E$44),_xlfn.XLOOKUP(G65&amp;H65,'Replacement Schedule'!$C$23:$C$44&amp;'Replacement Schedule'!$D$23:$D$44,'Replacement Schedule'!$E$23:$E$44)),"Additional Verification Needed","Passes Validation"))</f>
        <v/>
      </c>
      <c r="R65" s="100" t="str" cm="1">
        <f t="array" ref="R65">IF(G65="","",IF(M65="YES",_xlfn.XLOOKUP(G65&amp;"PSSP",'Replacement Schedule'!$C$23:$C$44&amp;'Replacement Schedule'!$D$23:$D$44,'Replacement Schedule'!$E$23:$E$44),_xlfn.XLOOKUP(G65&amp;H65,'Replacement Schedule'!$C$23:$C$44&amp;'Replacement Schedule'!$D$23:$D$44,'Replacement Schedule'!$E$23:$E$44)))</f>
        <v/>
      </c>
      <c r="S65" s="55" t="str">
        <f t="shared" si="5"/>
        <v/>
      </c>
      <c r="T65" s="55" t="str">
        <f t="shared" si="6"/>
        <v/>
      </c>
      <c r="U65" s="100" t="str" cm="1">
        <f t="array" ref="U65">IF(C65="","",IF(M65="yes", _xlfn.XLOOKUP("Law Enforcement",'Replacement Schedule'!$D$3:$D$20,'Replacement Schedule'!$F$3:$F$20),_xlfn.XLOOKUP(G65&amp;H65,'Replacement Schedule'!$D$3:$D$20&amp;'Replacement Schedule'!$H$3:$H$20,'Replacement Schedule'!$F$3:$F$20)))</f>
        <v/>
      </c>
      <c r="V65" s="100" t="str">
        <f t="shared" ca="1" si="7"/>
        <v/>
      </c>
      <c r="W65" s="100" t="str">
        <f t="shared" ca="1" si="8"/>
        <v/>
      </c>
      <c r="X65" s="100" t="str">
        <f t="shared" si="9"/>
        <v/>
      </c>
      <c r="Y65" s="100" t="str" cm="1">
        <f t="array" ref="Y65">IF(C65="","",_xlfn.XLOOKUP(G65&amp;H65,'Replacement Schedule'!$D$3:$D$20&amp;'Replacement Schedule'!$H$3:$H$20,'Replacement Schedule'!$G$3:$G$20))</f>
        <v/>
      </c>
      <c r="Z65" s="100" t="str">
        <f t="shared" si="10"/>
        <v/>
      </c>
      <c r="AA65" s="100" t="str">
        <f t="shared" ca="1" si="11"/>
        <v/>
      </c>
      <c r="AB65" s="100" t="str">
        <f t="shared" ca="1" si="12"/>
        <v/>
      </c>
      <c r="AC65" s="107" t="e">
        <f t="shared" si="13"/>
        <v>#N/A</v>
      </c>
    </row>
    <row r="66" spans="1:29" ht="18" customHeight="1" x14ac:dyDescent="0.3">
      <c r="A66" s="99"/>
      <c r="B66" s="3">
        <v>34</v>
      </c>
      <c r="C66" s="134" t="str">
        <f>IF('FSEP Worksheet'!C42="","",'FSEP Worksheet'!C42)</f>
        <v/>
      </c>
      <c r="D66" s="134" t="str">
        <f>IF('FSEP Worksheet'!D42="","",'FSEP Worksheet'!D42)</f>
        <v/>
      </c>
      <c r="E66" s="134" t="str">
        <f>IF('FSEP Worksheet'!E42="","",'FSEP Worksheet'!E42)</f>
        <v/>
      </c>
      <c r="F66" s="134" t="str">
        <f>IF('FSEP Worksheet'!F42="","",'FSEP Worksheet'!F42)</f>
        <v/>
      </c>
      <c r="G66" s="134" t="str">
        <f>IF('FSEP Worksheet'!G42="","",'FSEP Worksheet'!G42)</f>
        <v/>
      </c>
      <c r="H66" s="134" t="str">
        <f>IF('FSEP Worksheet'!H42="","",'FSEP Worksheet'!H42)</f>
        <v/>
      </c>
      <c r="I66" s="134" t="str">
        <f>IF('FSEP Worksheet'!I42="","",'FSEP Worksheet'!I42)</f>
        <v/>
      </c>
      <c r="J66" s="134" t="str">
        <f>IF('FSEP Worksheet'!J42="","",'FSEP Worksheet'!J42)</f>
        <v/>
      </c>
      <c r="K66" s="134" t="str">
        <f>IF('FSEP Worksheet'!K42="","",'FSEP Worksheet'!K42)</f>
        <v/>
      </c>
      <c r="L66" s="134" t="str">
        <f>IF('FSEP Worksheet'!L42="","",'FSEP Worksheet'!L42)</f>
        <v/>
      </c>
      <c r="M66" s="134" t="str">
        <f>IF('FSEP Worksheet'!M42="","",'FSEP Worksheet'!M42)</f>
        <v/>
      </c>
      <c r="N66" s="135" t="str">
        <f t="shared" ca="1" si="3"/>
        <v/>
      </c>
      <c r="O66" s="135" t="str">
        <f t="shared" si="4"/>
        <v/>
      </c>
      <c r="P66" s="135" t="str" cm="1">
        <f t="array" ref="P66">IF(O66="","",IF(O66="confirm yellow cells above","More info needed",IF(AND(O66="Replacement Anticipated",OR(I66={"Hybrid-Electric (HYBRID)","Internal Combustion (ICE)"}),M66="No"),"Additional ZEV","No Change in ZEV Count")))</f>
        <v/>
      </c>
      <c r="Q66" s="135" t="str" cm="1">
        <f t="array" ref="Q66">IF(G66="","",IF(AVERAGE(K66:L66)&lt;IF(M66="YES",_xlfn.XLOOKUP(G66&amp;"PSSP",'Replacement Schedule'!$C$23:$C$44&amp;'Replacement Schedule'!$D$23:$D$44,'Replacement Schedule'!$E$23:$E$44),_xlfn.XLOOKUP(G66&amp;H66,'Replacement Schedule'!$C$23:$C$44&amp;'Replacement Schedule'!$D$23:$D$44,'Replacement Schedule'!$E$23:$E$44)),"Additional Verification Needed","Passes Validation"))</f>
        <v/>
      </c>
      <c r="R66" s="100" t="str" cm="1">
        <f t="array" ref="R66">IF(G66="","",IF(M66="YES",_xlfn.XLOOKUP(G66&amp;"PSSP",'Replacement Schedule'!$C$23:$C$44&amp;'Replacement Schedule'!$D$23:$D$44,'Replacement Schedule'!$E$23:$E$44),_xlfn.XLOOKUP(G66&amp;H66,'Replacement Schedule'!$C$23:$C$44&amp;'Replacement Schedule'!$D$23:$D$44,'Replacement Schedule'!$E$23:$E$44)))</f>
        <v/>
      </c>
      <c r="S66" s="55" t="str">
        <f t="shared" si="5"/>
        <v/>
      </c>
      <c r="T66" s="55" t="str">
        <f t="shared" si="6"/>
        <v/>
      </c>
      <c r="U66" s="100" t="str" cm="1">
        <f t="array" ref="U66">IF(C66="","",IF(M66="yes", _xlfn.XLOOKUP("Law Enforcement",'Replacement Schedule'!$D$3:$D$20,'Replacement Schedule'!$F$3:$F$20),_xlfn.XLOOKUP(G66&amp;H66,'Replacement Schedule'!$D$3:$D$20&amp;'Replacement Schedule'!$H$3:$H$20,'Replacement Schedule'!$F$3:$F$20)))</f>
        <v/>
      </c>
      <c r="V66" s="100" t="str">
        <f t="shared" ca="1" si="7"/>
        <v/>
      </c>
      <c r="W66" s="100" t="str">
        <f t="shared" ca="1" si="8"/>
        <v/>
      </c>
      <c r="X66" s="100" t="str">
        <f t="shared" si="9"/>
        <v/>
      </c>
      <c r="Y66" s="100" t="str" cm="1">
        <f t="array" ref="Y66">IF(C66="","",_xlfn.XLOOKUP(G66&amp;H66,'Replacement Schedule'!$D$3:$D$20&amp;'Replacement Schedule'!$H$3:$H$20,'Replacement Schedule'!$G$3:$G$20))</f>
        <v/>
      </c>
      <c r="Z66" s="100" t="str">
        <f t="shared" si="10"/>
        <v/>
      </c>
      <c r="AA66" s="100" t="str">
        <f t="shared" ca="1" si="11"/>
        <v/>
      </c>
      <c r="AB66" s="100" t="str">
        <f t="shared" ca="1" si="12"/>
        <v/>
      </c>
      <c r="AC66" s="107" t="e">
        <f t="shared" si="13"/>
        <v>#N/A</v>
      </c>
    </row>
    <row r="67" spans="1:29" ht="18" customHeight="1" x14ac:dyDescent="0.3">
      <c r="A67" s="99"/>
      <c r="B67" s="3">
        <v>35</v>
      </c>
      <c r="C67" s="134" t="str">
        <f>IF('FSEP Worksheet'!C43="","",'FSEP Worksheet'!C43)</f>
        <v/>
      </c>
      <c r="D67" s="134" t="str">
        <f>IF('FSEP Worksheet'!D43="","",'FSEP Worksheet'!D43)</f>
        <v/>
      </c>
      <c r="E67" s="134" t="str">
        <f>IF('FSEP Worksheet'!E43="","",'FSEP Worksheet'!E43)</f>
        <v/>
      </c>
      <c r="F67" s="134" t="str">
        <f>IF('FSEP Worksheet'!F43="","",'FSEP Worksheet'!F43)</f>
        <v/>
      </c>
      <c r="G67" s="134" t="str">
        <f>IF('FSEP Worksheet'!G43="","",'FSEP Worksheet'!G43)</f>
        <v/>
      </c>
      <c r="H67" s="134" t="str">
        <f>IF('FSEP Worksheet'!H43="","",'FSEP Worksheet'!H43)</f>
        <v/>
      </c>
      <c r="I67" s="134" t="str">
        <f>IF('FSEP Worksheet'!I43="","",'FSEP Worksheet'!I43)</f>
        <v/>
      </c>
      <c r="J67" s="134" t="str">
        <f>IF('FSEP Worksheet'!J43="","",'FSEP Worksheet'!J43)</f>
        <v/>
      </c>
      <c r="K67" s="134" t="str">
        <f>IF('FSEP Worksheet'!K43="","",'FSEP Worksheet'!K43)</f>
        <v/>
      </c>
      <c r="L67" s="134" t="str">
        <f>IF('FSEP Worksheet'!L43="","",'FSEP Worksheet'!L43)</f>
        <v/>
      </c>
      <c r="M67" s="134" t="str">
        <f>IF('FSEP Worksheet'!M43="","",'FSEP Worksheet'!M43)</f>
        <v/>
      </c>
      <c r="N67" s="135" t="str">
        <f t="shared" ca="1" si="3"/>
        <v/>
      </c>
      <c r="O67" s="135" t="str">
        <f t="shared" si="4"/>
        <v/>
      </c>
      <c r="P67" s="135" t="str" cm="1">
        <f t="array" ref="P67">IF(O67="","",IF(O67="confirm yellow cells above","More info needed",IF(AND(O67="Replacement Anticipated",OR(I67={"Hybrid-Electric (HYBRID)","Internal Combustion (ICE)"}),M67="No"),"Additional ZEV","No Change in ZEV Count")))</f>
        <v/>
      </c>
      <c r="Q67" s="135" t="str" cm="1">
        <f t="array" ref="Q67">IF(G67="","",IF(AVERAGE(K67:L67)&lt;IF(M67="YES",_xlfn.XLOOKUP(G67&amp;"PSSP",'Replacement Schedule'!$C$23:$C$44&amp;'Replacement Schedule'!$D$23:$D$44,'Replacement Schedule'!$E$23:$E$44),_xlfn.XLOOKUP(G67&amp;H67,'Replacement Schedule'!$C$23:$C$44&amp;'Replacement Schedule'!$D$23:$D$44,'Replacement Schedule'!$E$23:$E$44)),"Additional Verification Needed","Passes Validation"))</f>
        <v/>
      </c>
      <c r="R67" s="100" t="str" cm="1">
        <f t="array" ref="R67">IF(G67="","",IF(M67="YES",_xlfn.XLOOKUP(G67&amp;"PSSP",'Replacement Schedule'!$C$23:$C$44&amp;'Replacement Schedule'!$D$23:$D$44,'Replacement Schedule'!$E$23:$E$44),_xlfn.XLOOKUP(G67&amp;H67,'Replacement Schedule'!$C$23:$C$44&amp;'Replacement Schedule'!$D$23:$D$44,'Replacement Schedule'!$E$23:$E$44)))</f>
        <v/>
      </c>
      <c r="S67" s="55" t="str">
        <f t="shared" si="5"/>
        <v/>
      </c>
      <c r="T67" s="55" t="str">
        <f t="shared" si="6"/>
        <v/>
      </c>
      <c r="U67" s="100" t="str" cm="1">
        <f t="array" ref="U67">IF(C67="","",IF(M67="yes", _xlfn.XLOOKUP("Law Enforcement",'Replacement Schedule'!$D$3:$D$20,'Replacement Schedule'!$F$3:$F$20),_xlfn.XLOOKUP(G67&amp;H67,'Replacement Schedule'!$D$3:$D$20&amp;'Replacement Schedule'!$H$3:$H$20,'Replacement Schedule'!$F$3:$F$20)))</f>
        <v/>
      </c>
      <c r="V67" s="100" t="str">
        <f t="shared" ca="1" si="7"/>
        <v/>
      </c>
      <c r="W67" s="100" t="str">
        <f t="shared" ca="1" si="8"/>
        <v/>
      </c>
      <c r="X67" s="100" t="str">
        <f t="shared" si="9"/>
        <v/>
      </c>
      <c r="Y67" s="100" t="str" cm="1">
        <f t="array" ref="Y67">IF(C67="","",_xlfn.XLOOKUP(G67&amp;H67,'Replacement Schedule'!$D$3:$D$20&amp;'Replacement Schedule'!$H$3:$H$20,'Replacement Schedule'!$G$3:$G$20))</f>
        <v/>
      </c>
      <c r="Z67" s="100" t="str">
        <f t="shared" si="10"/>
        <v/>
      </c>
      <c r="AA67" s="100" t="str">
        <f t="shared" ca="1" si="11"/>
        <v/>
      </c>
      <c r="AB67" s="100" t="str">
        <f t="shared" ca="1" si="12"/>
        <v/>
      </c>
      <c r="AC67" s="107" t="e">
        <f t="shared" si="13"/>
        <v>#N/A</v>
      </c>
    </row>
    <row r="68" spans="1:29" ht="18" customHeight="1" x14ac:dyDescent="0.3">
      <c r="A68" s="99"/>
      <c r="B68" s="3">
        <v>36</v>
      </c>
      <c r="C68" s="134" t="str">
        <f>IF('FSEP Worksheet'!C44="","",'FSEP Worksheet'!C44)</f>
        <v/>
      </c>
      <c r="D68" s="134" t="str">
        <f>IF('FSEP Worksheet'!D44="","",'FSEP Worksheet'!D44)</f>
        <v/>
      </c>
      <c r="E68" s="134" t="str">
        <f>IF('FSEP Worksheet'!E44="","",'FSEP Worksheet'!E44)</f>
        <v/>
      </c>
      <c r="F68" s="134" t="str">
        <f>IF('FSEP Worksheet'!F44="","",'FSEP Worksheet'!F44)</f>
        <v/>
      </c>
      <c r="G68" s="134" t="str">
        <f>IF('FSEP Worksheet'!G44="","",'FSEP Worksheet'!G44)</f>
        <v/>
      </c>
      <c r="H68" s="134" t="str">
        <f>IF('FSEP Worksheet'!H44="","",'FSEP Worksheet'!H44)</f>
        <v/>
      </c>
      <c r="I68" s="134" t="str">
        <f>IF('FSEP Worksheet'!I44="","",'FSEP Worksheet'!I44)</f>
        <v/>
      </c>
      <c r="J68" s="134" t="str">
        <f>IF('FSEP Worksheet'!J44="","",'FSEP Worksheet'!J44)</f>
        <v/>
      </c>
      <c r="K68" s="134" t="str">
        <f>IF('FSEP Worksheet'!K44="","",'FSEP Worksheet'!K44)</f>
        <v/>
      </c>
      <c r="L68" s="134" t="str">
        <f>IF('FSEP Worksheet'!L44="","",'FSEP Worksheet'!L44)</f>
        <v/>
      </c>
      <c r="M68" s="134" t="str">
        <f>IF('FSEP Worksheet'!M44="","",'FSEP Worksheet'!M44)</f>
        <v/>
      </c>
      <c r="N68" s="135" t="str">
        <f t="shared" ca="1" si="3"/>
        <v/>
      </c>
      <c r="O68" s="135" t="str">
        <f t="shared" si="4"/>
        <v/>
      </c>
      <c r="P68" s="135" t="str" cm="1">
        <f t="array" ref="P68">IF(O68="","",IF(O68="confirm yellow cells above","More info needed",IF(AND(O68="Replacement Anticipated",OR(I68={"Hybrid-Electric (HYBRID)","Internal Combustion (ICE)"}),M68="No"),"Additional ZEV","No Change in ZEV Count")))</f>
        <v/>
      </c>
      <c r="Q68" s="135" t="str" cm="1">
        <f t="array" ref="Q68">IF(G68="","",IF(AVERAGE(K68:L68)&lt;IF(M68="YES",_xlfn.XLOOKUP(G68&amp;"PSSP",'Replacement Schedule'!$C$23:$C$44&amp;'Replacement Schedule'!$D$23:$D$44,'Replacement Schedule'!$E$23:$E$44),_xlfn.XLOOKUP(G68&amp;H68,'Replacement Schedule'!$C$23:$C$44&amp;'Replacement Schedule'!$D$23:$D$44,'Replacement Schedule'!$E$23:$E$44)),"Additional Verification Needed","Passes Validation"))</f>
        <v/>
      </c>
      <c r="R68" s="100" t="str" cm="1">
        <f t="array" ref="R68">IF(G68="","",IF(M68="YES",_xlfn.XLOOKUP(G68&amp;"PSSP",'Replacement Schedule'!$C$23:$C$44&amp;'Replacement Schedule'!$D$23:$D$44,'Replacement Schedule'!$E$23:$E$44),_xlfn.XLOOKUP(G68&amp;H68,'Replacement Schedule'!$C$23:$C$44&amp;'Replacement Schedule'!$D$23:$D$44,'Replacement Schedule'!$E$23:$E$44)))</f>
        <v/>
      </c>
      <c r="S68" s="55" t="str">
        <f t="shared" si="5"/>
        <v/>
      </c>
      <c r="T68" s="55" t="str">
        <f t="shared" si="6"/>
        <v/>
      </c>
      <c r="U68" s="100" t="str" cm="1">
        <f t="array" ref="U68">IF(C68="","",IF(M68="yes", _xlfn.XLOOKUP("Law Enforcement",'Replacement Schedule'!$D$3:$D$20,'Replacement Schedule'!$F$3:$F$20),_xlfn.XLOOKUP(G68&amp;H68,'Replacement Schedule'!$D$3:$D$20&amp;'Replacement Schedule'!$H$3:$H$20,'Replacement Schedule'!$F$3:$F$20)))</f>
        <v/>
      </c>
      <c r="V68" s="100" t="str">
        <f t="shared" ca="1" si="7"/>
        <v/>
      </c>
      <c r="W68" s="100" t="str">
        <f t="shared" ca="1" si="8"/>
        <v/>
      </c>
      <c r="X68" s="100" t="str">
        <f t="shared" si="9"/>
        <v/>
      </c>
      <c r="Y68" s="100" t="str" cm="1">
        <f t="array" ref="Y68">IF(C68="","",_xlfn.XLOOKUP(G68&amp;H68,'Replacement Schedule'!$D$3:$D$20&amp;'Replacement Schedule'!$H$3:$H$20,'Replacement Schedule'!$G$3:$G$20))</f>
        <v/>
      </c>
      <c r="Z68" s="100" t="str">
        <f t="shared" si="10"/>
        <v/>
      </c>
      <c r="AA68" s="100" t="str">
        <f t="shared" ca="1" si="11"/>
        <v/>
      </c>
      <c r="AB68" s="100" t="str">
        <f t="shared" ca="1" si="12"/>
        <v/>
      </c>
      <c r="AC68" s="107" t="e">
        <f t="shared" si="13"/>
        <v>#N/A</v>
      </c>
    </row>
    <row r="69" spans="1:29" ht="18" customHeight="1" x14ac:dyDescent="0.3">
      <c r="A69" s="99"/>
      <c r="B69" s="3">
        <v>37</v>
      </c>
      <c r="C69" s="134" t="str">
        <f>IF('FSEP Worksheet'!C45="","",'FSEP Worksheet'!C45)</f>
        <v/>
      </c>
      <c r="D69" s="134" t="str">
        <f>IF('FSEP Worksheet'!D45="","",'FSEP Worksheet'!D45)</f>
        <v/>
      </c>
      <c r="E69" s="134" t="str">
        <f>IF('FSEP Worksheet'!E45="","",'FSEP Worksheet'!E45)</f>
        <v/>
      </c>
      <c r="F69" s="134" t="str">
        <f>IF('FSEP Worksheet'!F45="","",'FSEP Worksheet'!F45)</f>
        <v/>
      </c>
      <c r="G69" s="134" t="str">
        <f>IF('FSEP Worksheet'!G45="","",'FSEP Worksheet'!G45)</f>
        <v/>
      </c>
      <c r="H69" s="134" t="str">
        <f>IF('FSEP Worksheet'!H45="","",'FSEP Worksheet'!H45)</f>
        <v/>
      </c>
      <c r="I69" s="134" t="str">
        <f>IF('FSEP Worksheet'!I45="","",'FSEP Worksheet'!I45)</f>
        <v/>
      </c>
      <c r="J69" s="134" t="str">
        <f>IF('FSEP Worksheet'!J45="","",'FSEP Worksheet'!J45)</f>
        <v/>
      </c>
      <c r="K69" s="134" t="str">
        <f>IF('FSEP Worksheet'!K45="","",'FSEP Worksheet'!K45)</f>
        <v/>
      </c>
      <c r="L69" s="134" t="str">
        <f>IF('FSEP Worksheet'!L45="","",'FSEP Worksheet'!L45)</f>
        <v/>
      </c>
      <c r="M69" s="134" t="str">
        <f>IF('FSEP Worksheet'!M45="","",'FSEP Worksheet'!M45)</f>
        <v/>
      </c>
      <c r="N69" s="135" t="str">
        <f t="shared" ca="1" si="3"/>
        <v/>
      </c>
      <c r="O69" s="135" t="str">
        <f t="shared" si="4"/>
        <v/>
      </c>
      <c r="P69" s="135" t="str" cm="1">
        <f t="array" ref="P69">IF(O69="","",IF(O69="confirm yellow cells above","More info needed",IF(AND(O69="Replacement Anticipated",OR(I69={"Hybrid-Electric (HYBRID)","Internal Combustion (ICE)"}),M69="No"),"Additional ZEV","No Change in ZEV Count")))</f>
        <v/>
      </c>
      <c r="Q69" s="135" t="str" cm="1">
        <f t="array" ref="Q69">IF(G69="","",IF(AVERAGE(K69:L69)&lt;IF(M69="YES",_xlfn.XLOOKUP(G69&amp;"PSSP",'Replacement Schedule'!$C$23:$C$44&amp;'Replacement Schedule'!$D$23:$D$44,'Replacement Schedule'!$E$23:$E$44),_xlfn.XLOOKUP(G69&amp;H69,'Replacement Schedule'!$C$23:$C$44&amp;'Replacement Schedule'!$D$23:$D$44,'Replacement Schedule'!$E$23:$E$44)),"Additional Verification Needed","Passes Validation"))</f>
        <v/>
      </c>
      <c r="R69" s="100" t="str" cm="1">
        <f t="array" ref="R69">IF(G69="","",IF(M69="YES",_xlfn.XLOOKUP(G69&amp;"PSSP",'Replacement Schedule'!$C$23:$C$44&amp;'Replacement Schedule'!$D$23:$D$44,'Replacement Schedule'!$E$23:$E$44),_xlfn.XLOOKUP(G69&amp;H69,'Replacement Schedule'!$C$23:$C$44&amp;'Replacement Schedule'!$D$23:$D$44,'Replacement Schedule'!$E$23:$E$44)))</f>
        <v/>
      </c>
      <c r="S69" s="55" t="str">
        <f t="shared" si="5"/>
        <v/>
      </c>
      <c r="T69" s="55" t="str">
        <f t="shared" si="6"/>
        <v/>
      </c>
      <c r="U69" s="100" t="str" cm="1">
        <f t="array" ref="U69">IF(C69="","",IF(M69="yes", _xlfn.XLOOKUP("Law Enforcement",'Replacement Schedule'!$D$3:$D$20,'Replacement Schedule'!$F$3:$F$20),_xlfn.XLOOKUP(G69&amp;H69,'Replacement Schedule'!$D$3:$D$20&amp;'Replacement Schedule'!$H$3:$H$20,'Replacement Schedule'!$F$3:$F$20)))</f>
        <v/>
      </c>
      <c r="V69" s="100" t="str">
        <f t="shared" ca="1" si="7"/>
        <v/>
      </c>
      <c r="W69" s="100" t="str">
        <f t="shared" ca="1" si="8"/>
        <v/>
      </c>
      <c r="X69" s="100" t="str">
        <f t="shared" si="9"/>
        <v/>
      </c>
      <c r="Y69" s="100" t="str" cm="1">
        <f t="array" ref="Y69">IF(C69="","",_xlfn.XLOOKUP(G69&amp;H69,'Replacement Schedule'!$D$3:$D$20&amp;'Replacement Schedule'!$H$3:$H$20,'Replacement Schedule'!$G$3:$G$20))</f>
        <v/>
      </c>
      <c r="Z69" s="100" t="str">
        <f t="shared" si="10"/>
        <v/>
      </c>
      <c r="AA69" s="100" t="str">
        <f t="shared" ca="1" si="11"/>
        <v/>
      </c>
      <c r="AB69" s="100" t="str">
        <f t="shared" ca="1" si="12"/>
        <v/>
      </c>
      <c r="AC69" s="107" t="e">
        <f t="shared" si="13"/>
        <v>#N/A</v>
      </c>
    </row>
    <row r="70" spans="1:29" ht="18" customHeight="1" x14ac:dyDescent="0.3">
      <c r="A70" s="99"/>
      <c r="B70" s="3">
        <v>38</v>
      </c>
      <c r="C70" s="134" t="str">
        <f>IF('FSEP Worksheet'!C46="","",'FSEP Worksheet'!C46)</f>
        <v/>
      </c>
      <c r="D70" s="134" t="str">
        <f>IF('FSEP Worksheet'!D46="","",'FSEP Worksheet'!D46)</f>
        <v/>
      </c>
      <c r="E70" s="134" t="str">
        <f>IF('FSEP Worksheet'!E46="","",'FSEP Worksheet'!E46)</f>
        <v/>
      </c>
      <c r="F70" s="134" t="str">
        <f>IF('FSEP Worksheet'!F46="","",'FSEP Worksheet'!F46)</f>
        <v/>
      </c>
      <c r="G70" s="134" t="str">
        <f>IF('FSEP Worksheet'!G46="","",'FSEP Worksheet'!G46)</f>
        <v/>
      </c>
      <c r="H70" s="134" t="str">
        <f>IF('FSEP Worksheet'!H46="","",'FSEP Worksheet'!H46)</f>
        <v/>
      </c>
      <c r="I70" s="134" t="str">
        <f>IF('FSEP Worksheet'!I46="","",'FSEP Worksheet'!I46)</f>
        <v/>
      </c>
      <c r="J70" s="134" t="str">
        <f>IF('FSEP Worksheet'!J46="","",'FSEP Worksheet'!J46)</f>
        <v/>
      </c>
      <c r="K70" s="134" t="str">
        <f>IF('FSEP Worksheet'!K46="","",'FSEP Worksheet'!K46)</f>
        <v/>
      </c>
      <c r="L70" s="134" t="str">
        <f>IF('FSEP Worksheet'!L46="","",'FSEP Worksheet'!L46)</f>
        <v/>
      </c>
      <c r="M70" s="134" t="str">
        <f>IF('FSEP Worksheet'!M46="","",'FSEP Worksheet'!M46)</f>
        <v/>
      </c>
      <c r="N70" s="135" t="str">
        <f t="shared" ca="1" si="3"/>
        <v/>
      </c>
      <c r="O70" s="135" t="str">
        <f t="shared" si="4"/>
        <v/>
      </c>
      <c r="P70" s="135" t="str" cm="1">
        <f t="array" ref="P70">IF(O70="","",IF(O70="confirm yellow cells above","More info needed",IF(AND(O70="Replacement Anticipated",OR(I70={"Hybrid-Electric (HYBRID)","Internal Combustion (ICE)"}),M70="No"),"Additional ZEV","No Change in ZEV Count")))</f>
        <v/>
      </c>
      <c r="Q70" s="135" t="str" cm="1">
        <f t="array" ref="Q70">IF(G70="","",IF(AVERAGE(K70:L70)&lt;IF(M70="YES",_xlfn.XLOOKUP(G70&amp;"PSSP",'Replacement Schedule'!$C$23:$C$44&amp;'Replacement Schedule'!$D$23:$D$44,'Replacement Schedule'!$E$23:$E$44),_xlfn.XLOOKUP(G70&amp;H70,'Replacement Schedule'!$C$23:$C$44&amp;'Replacement Schedule'!$D$23:$D$44,'Replacement Schedule'!$E$23:$E$44)),"Additional Verification Needed","Passes Validation"))</f>
        <v/>
      </c>
      <c r="R70" s="100" t="str" cm="1">
        <f t="array" ref="R70">IF(G70="","",IF(M70="YES",_xlfn.XLOOKUP(G70&amp;"PSSP",'Replacement Schedule'!$C$23:$C$44&amp;'Replacement Schedule'!$D$23:$D$44,'Replacement Schedule'!$E$23:$E$44),_xlfn.XLOOKUP(G70&amp;H70,'Replacement Schedule'!$C$23:$C$44&amp;'Replacement Schedule'!$D$23:$D$44,'Replacement Schedule'!$E$23:$E$44)))</f>
        <v/>
      </c>
      <c r="S70" s="55" t="str">
        <f t="shared" si="5"/>
        <v/>
      </c>
      <c r="T70" s="55" t="str">
        <f t="shared" si="6"/>
        <v/>
      </c>
      <c r="U70" s="100" t="str" cm="1">
        <f t="array" ref="U70">IF(C70="","",IF(M70="yes", _xlfn.XLOOKUP("Law Enforcement",'Replacement Schedule'!$D$3:$D$20,'Replacement Schedule'!$F$3:$F$20),_xlfn.XLOOKUP(G70&amp;H70,'Replacement Schedule'!$D$3:$D$20&amp;'Replacement Schedule'!$H$3:$H$20,'Replacement Schedule'!$F$3:$F$20)))</f>
        <v/>
      </c>
      <c r="V70" s="100" t="str">
        <f t="shared" ca="1" si="7"/>
        <v/>
      </c>
      <c r="W70" s="100" t="str">
        <f t="shared" ca="1" si="8"/>
        <v/>
      </c>
      <c r="X70" s="100" t="str">
        <f t="shared" si="9"/>
        <v/>
      </c>
      <c r="Y70" s="100" t="str" cm="1">
        <f t="array" ref="Y70">IF(C70="","",_xlfn.XLOOKUP(G70&amp;H70,'Replacement Schedule'!$D$3:$D$20&amp;'Replacement Schedule'!$H$3:$H$20,'Replacement Schedule'!$G$3:$G$20))</f>
        <v/>
      </c>
      <c r="Z70" s="100" t="str">
        <f t="shared" si="10"/>
        <v/>
      </c>
      <c r="AA70" s="100" t="str">
        <f t="shared" ca="1" si="11"/>
        <v/>
      </c>
      <c r="AB70" s="100" t="str">
        <f t="shared" ca="1" si="12"/>
        <v/>
      </c>
      <c r="AC70" s="107" t="e">
        <f t="shared" si="13"/>
        <v>#N/A</v>
      </c>
    </row>
    <row r="71" spans="1:29" ht="18" customHeight="1" x14ac:dyDescent="0.3">
      <c r="A71" s="99"/>
      <c r="B71" s="3">
        <v>39</v>
      </c>
      <c r="C71" s="134" t="str">
        <f>IF('FSEP Worksheet'!C47="","",'FSEP Worksheet'!C47)</f>
        <v/>
      </c>
      <c r="D71" s="134" t="str">
        <f>IF('FSEP Worksheet'!D47="","",'FSEP Worksheet'!D47)</f>
        <v/>
      </c>
      <c r="E71" s="134" t="str">
        <f>IF('FSEP Worksheet'!E47="","",'FSEP Worksheet'!E47)</f>
        <v/>
      </c>
      <c r="F71" s="134" t="str">
        <f>IF('FSEP Worksheet'!F47="","",'FSEP Worksheet'!F47)</f>
        <v/>
      </c>
      <c r="G71" s="134" t="str">
        <f>IF('FSEP Worksheet'!G47="","",'FSEP Worksheet'!G47)</f>
        <v/>
      </c>
      <c r="H71" s="134" t="str">
        <f>IF('FSEP Worksheet'!H47="","",'FSEP Worksheet'!H47)</f>
        <v/>
      </c>
      <c r="I71" s="134" t="str">
        <f>IF('FSEP Worksheet'!I47="","",'FSEP Worksheet'!I47)</f>
        <v/>
      </c>
      <c r="J71" s="134" t="str">
        <f>IF('FSEP Worksheet'!J47="","",'FSEP Worksheet'!J47)</f>
        <v/>
      </c>
      <c r="K71" s="134" t="str">
        <f>IF('FSEP Worksheet'!K47="","",'FSEP Worksheet'!K47)</f>
        <v/>
      </c>
      <c r="L71" s="134" t="str">
        <f>IF('FSEP Worksheet'!L47="","",'FSEP Worksheet'!L47)</f>
        <v/>
      </c>
      <c r="M71" s="134" t="str">
        <f>IF('FSEP Worksheet'!M47="","",'FSEP Worksheet'!M47)</f>
        <v/>
      </c>
      <c r="N71" s="135" t="str">
        <f t="shared" ca="1" si="3"/>
        <v/>
      </c>
      <c r="O71" s="135" t="str">
        <f t="shared" si="4"/>
        <v/>
      </c>
      <c r="P71" s="135" t="str" cm="1">
        <f t="array" ref="P71">IF(O71="","",IF(O71="confirm yellow cells above","More info needed",IF(AND(O71="Replacement Anticipated",OR(I71={"Hybrid-Electric (HYBRID)","Internal Combustion (ICE)"}),M71="No"),"Additional ZEV","No Change in ZEV Count")))</f>
        <v/>
      </c>
      <c r="Q71" s="135" t="str" cm="1">
        <f t="array" ref="Q71">IF(G71="","",IF(AVERAGE(K71:L71)&lt;IF(M71="YES",_xlfn.XLOOKUP(G71&amp;"PSSP",'Replacement Schedule'!$C$23:$C$44&amp;'Replacement Schedule'!$D$23:$D$44,'Replacement Schedule'!$E$23:$E$44),_xlfn.XLOOKUP(G71&amp;H71,'Replacement Schedule'!$C$23:$C$44&amp;'Replacement Schedule'!$D$23:$D$44,'Replacement Schedule'!$E$23:$E$44)),"Additional Verification Needed","Passes Validation"))</f>
        <v/>
      </c>
      <c r="R71" s="100" t="str" cm="1">
        <f t="array" ref="R71">IF(G71="","",IF(M71="YES",_xlfn.XLOOKUP(G71&amp;"PSSP",'Replacement Schedule'!$C$23:$C$44&amp;'Replacement Schedule'!$D$23:$D$44,'Replacement Schedule'!$E$23:$E$44),_xlfn.XLOOKUP(G71&amp;H71,'Replacement Schedule'!$C$23:$C$44&amp;'Replacement Schedule'!$D$23:$D$44,'Replacement Schedule'!$E$23:$E$44)))</f>
        <v/>
      </c>
      <c r="S71" s="55" t="str">
        <f t="shared" si="5"/>
        <v/>
      </c>
      <c r="T71" s="55" t="str">
        <f t="shared" si="6"/>
        <v/>
      </c>
      <c r="U71" s="100" t="str" cm="1">
        <f t="array" ref="U71">IF(C71="","",IF(M71="yes", _xlfn.XLOOKUP("Law Enforcement",'Replacement Schedule'!$D$3:$D$20,'Replacement Schedule'!$F$3:$F$20),_xlfn.XLOOKUP(G71&amp;H71,'Replacement Schedule'!$D$3:$D$20&amp;'Replacement Schedule'!$H$3:$H$20,'Replacement Schedule'!$F$3:$F$20)))</f>
        <v/>
      </c>
      <c r="V71" s="100" t="str">
        <f t="shared" ca="1" si="7"/>
        <v/>
      </c>
      <c r="W71" s="100" t="str">
        <f t="shared" ca="1" si="8"/>
        <v/>
      </c>
      <c r="X71" s="100" t="str">
        <f t="shared" si="9"/>
        <v/>
      </c>
      <c r="Y71" s="100" t="str" cm="1">
        <f t="array" ref="Y71">IF(C71="","",_xlfn.XLOOKUP(G71&amp;H71,'Replacement Schedule'!$D$3:$D$20&amp;'Replacement Schedule'!$H$3:$H$20,'Replacement Schedule'!$G$3:$G$20))</f>
        <v/>
      </c>
      <c r="Z71" s="100" t="str">
        <f t="shared" si="10"/>
        <v/>
      </c>
      <c r="AA71" s="100" t="str">
        <f t="shared" ca="1" si="11"/>
        <v/>
      </c>
      <c r="AB71" s="100" t="str">
        <f t="shared" ca="1" si="12"/>
        <v/>
      </c>
      <c r="AC71" s="107" t="e">
        <f t="shared" si="13"/>
        <v>#N/A</v>
      </c>
    </row>
    <row r="72" spans="1:29" ht="18" customHeight="1" x14ac:dyDescent="0.3">
      <c r="A72" s="99"/>
      <c r="B72" s="3">
        <v>40</v>
      </c>
      <c r="C72" s="134" t="str">
        <f>IF('FSEP Worksheet'!C48="","",'FSEP Worksheet'!C48)</f>
        <v/>
      </c>
      <c r="D72" s="134" t="str">
        <f>IF('FSEP Worksheet'!D48="","",'FSEP Worksheet'!D48)</f>
        <v/>
      </c>
      <c r="E72" s="134" t="str">
        <f>IF('FSEP Worksheet'!E48="","",'FSEP Worksheet'!E48)</f>
        <v/>
      </c>
      <c r="F72" s="134" t="str">
        <f>IF('FSEP Worksheet'!F48="","",'FSEP Worksheet'!F48)</f>
        <v/>
      </c>
      <c r="G72" s="134" t="str">
        <f>IF('FSEP Worksheet'!G48="","",'FSEP Worksheet'!G48)</f>
        <v/>
      </c>
      <c r="H72" s="134" t="str">
        <f>IF('FSEP Worksheet'!H48="","",'FSEP Worksheet'!H48)</f>
        <v/>
      </c>
      <c r="I72" s="134" t="str">
        <f>IF('FSEP Worksheet'!I48="","",'FSEP Worksheet'!I48)</f>
        <v/>
      </c>
      <c r="J72" s="134" t="str">
        <f>IF('FSEP Worksheet'!J48="","",'FSEP Worksheet'!J48)</f>
        <v/>
      </c>
      <c r="K72" s="134" t="str">
        <f>IF('FSEP Worksheet'!K48="","",'FSEP Worksheet'!K48)</f>
        <v/>
      </c>
      <c r="L72" s="134" t="str">
        <f>IF('FSEP Worksheet'!L48="","",'FSEP Worksheet'!L48)</f>
        <v/>
      </c>
      <c r="M72" s="134" t="str">
        <f>IF('FSEP Worksheet'!M48="","",'FSEP Worksheet'!M48)</f>
        <v/>
      </c>
      <c r="N72" s="135" t="str">
        <f t="shared" ca="1" si="3"/>
        <v/>
      </c>
      <c r="O72" s="135" t="str">
        <f t="shared" si="4"/>
        <v/>
      </c>
      <c r="P72" s="135" t="str" cm="1">
        <f t="array" ref="P72">IF(O72="","",IF(O72="confirm yellow cells above","More info needed",IF(AND(O72="Replacement Anticipated",OR(I72={"Hybrid-Electric (HYBRID)","Internal Combustion (ICE)"}),M72="No"),"Additional ZEV","No Change in ZEV Count")))</f>
        <v/>
      </c>
      <c r="Q72" s="135" t="str" cm="1">
        <f t="array" ref="Q72">IF(G72="","",IF(AVERAGE(K72:L72)&lt;IF(M72="YES",_xlfn.XLOOKUP(G72&amp;"PSSP",'Replacement Schedule'!$C$23:$C$44&amp;'Replacement Schedule'!$D$23:$D$44,'Replacement Schedule'!$E$23:$E$44),_xlfn.XLOOKUP(G72&amp;H72,'Replacement Schedule'!$C$23:$C$44&amp;'Replacement Schedule'!$D$23:$D$44,'Replacement Schedule'!$E$23:$E$44)),"Additional Verification Needed","Passes Validation"))</f>
        <v/>
      </c>
      <c r="R72" s="100" t="str" cm="1">
        <f t="array" ref="R72">IF(G72="","",IF(M72="YES",_xlfn.XLOOKUP(G72&amp;"PSSP",'Replacement Schedule'!$C$23:$C$44&amp;'Replacement Schedule'!$D$23:$D$44,'Replacement Schedule'!$E$23:$E$44),_xlfn.XLOOKUP(G72&amp;H72,'Replacement Schedule'!$C$23:$C$44&amp;'Replacement Schedule'!$D$23:$D$44,'Replacement Schedule'!$E$23:$E$44)))</f>
        <v/>
      </c>
      <c r="S72" s="55" t="str">
        <f t="shared" si="5"/>
        <v/>
      </c>
      <c r="T72" s="55" t="str">
        <f t="shared" si="6"/>
        <v/>
      </c>
      <c r="U72" s="100" t="str" cm="1">
        <f t="array" ref="U72">IF(C72="","",IF(M72="yes", _xlfn.XLOOKUP("Law Enforcement",'Replacement Schedule'!$D$3:$D$20,'Replacement Schedule'!$F$3:$F$20),_xlfn.XLOOKUP(G72&amp;H72,'Replacement Schedule'!$D$3:$D$20&amp;'Replacement Schedule'!$H$3:$H$20,'Replacement Schedule'!$F$3:$F$20)))</f>
        <v/>
      </c>
      <c r="V72" s="100" t="str">
        <f t="shared" ca="1" si="7"/>
        <v/>
      </c>
      <c r="W72" s="100" t="str">
        <f t="shared" ca="1" si="8"/>
        <v/>
      </c>
      <c r="X72" s="100" t="str">
        <f t="shared" si="9"/>
        <v/>
      </c>
      <c r="Y72" s="100" t="str" cm="1">
        <f t="array" ref="Y72">IF(C72="","",_xlfn.XLOOKUP(G72&amp;H72,'Replacement Schedule'!$D$3:$D$20&amp;'Replacement Schedule'!$H$3:$H$20,'Replacement Schedule'!$G$3:$G$20))</f>
        <v/>
      </c>
      <c r="Z72" s="100" t="str">
        <f t="shared" si="10"/>
        <v/>
      </c>
      <c r="AA72" s="100" t="str">
        <f t="shared" ca="1" si="11"/>
        <v/>
      </c>
      <c r="AB72" s="100" t="str">
        <f t="shared" ca="1" si="12"/>
        <v/>
      </c>
      <c r="AC72" s="107" t="e">
        <f t="shared" si="13"/>
        <v>#N/A</v>
      </c>
    </row>
    <row r="73" spans="1:29" x14ac:dyDescent="0.3">
      <c r="A73" s="99"/>
      <c r="B73" s="3">
        <v>41</v>
      </c>
      <c r="C73" s="134" t="str">
        <f>IF('FSEP Worksheet'!C49="","",'FSEP Worksheet'!C49)</f>
        <v/>
      </c>
      <c r="D73" s="134" t="str">
        <f>IF('FSEP Worksheet'!D49="","",'FSEP Worksheet'!D49)</f>
        <v/>
      </c>
      <c r="E73" s="134" t="str">
        <f>IF('FSEP Worksheet'!E49="","",'FSEP Worksheet'!E49)</f>
        <v/>
      </c>
      <c r="F73" s="134" t="str">
        <f>IF('FSEP Worksheet'!F49="","",'FSEP Worksheet'!F49)</f>
        <v/>
      </c>
      <c r="G73" s="134" t="str">
        <f>IF('FSEP Worksheet'!G49="","",'FSEP Worksheet'!G49)</f>
        <v/>
      </c>
      <c r="H73" s="134" t="str">
        <f>IF('FSEP Worksheet'!H49="","",'FSEP Worksheet'!H49)</f>
        <v/>
      </c>
      <c r="I73" s="134" t="str">
        <f>IF('FSEP Worksheet'!I49="","",'FSEP Worksheet'!I49)</f>
        <v/>
      </c>
      <c r="J73" s="134" t="str">
        <f>IF('FSEP Worksheet'!J49="","",'FSEP Worksheet'!J49)</f>
        <v/>
      </c>
      <c r="K73" s="134" t="str">
        <f>IF('FSEP Worksheet'!K49="","",'FSEP Worksheet'!K49)</f>
        <v/>
      </c>
      <c r="L73" s="134" t="str">
        <f>IF('FSEP Worksheet'!L49="","",'FSEP Worksheet'!L49)</f>
        <v/>
      </c>
      <c r="M73" s="134" t="str">
        <f>IF('FSEP Worksheet'!M49="","",'FSEP Worksheet'!M49)</f>
        <v/>
      </c>
      <c r="N73" s="135" t="str">
        <f t="shared" ref="N73:N114" ca="1" si="14">IF(AA73="","",TEXT(MIN(VALUE(AA73),VALUE(W73)),"mm/yyyy"))</f>
        <v/>
      </c>
      <c r="O73" s="135" t="str">
        <f t="shared" ref="O73:O114" si="15">IFERROR(IF(T73="","",IF(VALUE(N73)&lt;VALUE(T73),"Replacement Anticipated","No Replacement")),"Confirm Yellow Cells above")</f>
        <v/>
      </c>
      <c r="P73" s="135" t="str" cm="1">
        <f t="array" ref="P73">IF(O73="","",IF(O73="confirm yellow cells above","More info needed",IF(AND(O73="Replacement Anticipated",OR(I73={"Hybrid-Electric (HYBRID)","Internal Combustion (ICE)"}),M73="No"),"Additional ZEV","No Change in ZEV Count")))</f>
        <v/>
      </c>
      <c r="Q73" s="135" t="str" cm="1">
        <f t="array" ref="Q73">IF(G73="","",IF(AVERAGE(K73:L73)&lt;IF(M73="YES",_xlfn.XLOOKUP(G73&amp;"PSSP",'Replacement Schedule'!$C$23:$C$44&amp;'Replacement Schedule'!$D$23:$D$44,'Replacement Schedule'!$E$23:$E$44),_xlfn.XLOOKUP(G73&amp;H73,'Replacement Schedule'!$C$23:$C$44&amp;'Replacement Schedule'!$D$23:$D$44,'Replacement Schedule'!$E$23:$E$44)),"Additional Verification Needed","Passes Validation"))</f>
        <v/>
      </c>
      <c r="R73" s="100" t="str" cm="1">
        <f t="array" ref="R73">IF(G73="","",IF(M73="YES",_xlfn.XLOOKUP(G73&amp;"PSSP",'Replacement Schedule'!$C$23:$C$44&amp;'Replacement Schedule'!$D$23:$D$44,'Replacement Schedule'!$E$23:$E$44),_xlfn.XLOOKUP(G73&amp;H73,'Replacement Schedule'!$C$23:$C$44&amp;'Replacement Schedule'!$D$23:$D$44,'Replacement Schedule'!$E$23:$E$44)))</f>
        <v/>
      </c>
      <c r="S73" s="55" t="str">
        <f t="shared" ref="S73:S114" si="16">IF(C73="","",IF($F$8="","Need Lease Start",TEXT($F$8,"mm/yyyy")))</f>
        <v/>
      </c>
      <c r="T73" s="55" t="str">
        <f t="shared" ref="T73:T114" si="17">IF(C73="","",TEXT(EDATE(S73,($F$6*12)+$F$7),"mm/yyyy"))</f>
        <v/>
      </c>
      <c r="U73" s="100" t="str" cm="1">
        <f t="array" ref="U73">IF(C73="","",IF(M73="yes", _xlfn.XLOOKUP("Law Enforcement",'Replacement Schedule'!$D$3:$D$20,'Replacement Schedule'!$F$3:$F$20),_xlfn.XLOOKUP(G73&amp;H73,'Replacement Schedule'!$D$3:$D$20&amp;'Replacement Schedule'!$H$3:$H$20,'Replacement Schedule'!$F$3:$F$20)))</f>
        <v/>
      </c>
      <c r="V73" s="100" t="str">
        <f t="shared" ref="V73:V114" ca="1" si="18">IF(D73="","",YEAR(NOW())-D73)</f>
        <v/>
      </c>
      <c r="W73" s="100" t="str">
        <f t="shared" ref="W73:W114" ca="1" si="19">IF(U73="","",TEXT(EDATE(DATE(YEAR(NOW()),1,1),(U73*12-V73*12)),"mm/yyyy"))</f>
        <v/>
      </c>
      <c r="X73" s="100" t="str">
        <f t="shared" ref="X73:X114" si="20">IF(C73="","",ROUNDUP(AVERAGE(K73,L73)/12,0))</f>
        <v/>
      </c>
      <c r="Y73" s="100" t="str" cm="1">
        <f t="array" ref="Y73">IF(C73="","",_xlfn.XLOOKUP(G73&amp;H73,'Replacement Schedule'!$D$3:$D$20&amp;'Replacement Schedule'!$H$3:$H$20,'Replacement Schedule'!$G$3:$G$20))</f>
        <v/>
      </c>
      <c r="Z73" s="100" t="str">
        <f t="shared" ref="Z73:Z114" si="21">IF(Y73="","",Y73-J73)</f>
        <v/>
      </c>
      <c r="AA73" s="100" t="str">
        <f t="shared" ref="AA73:AA114" ca="1" si="22">IF(Z73="","",TEXT(EDATE(NOW(),ROUND(Z73/X73,0)),"mm/yyyy"))</f>
        <v/>
      </c>
      <c r="AB73" s="100" t="str">
        <f t="shared" ref="AB73:AB114" ca="1" si="23">IF(W73="","",IF(VALUE(AA73)&gt;VALUE(W73),"Model Age Threshold","Mileage Threshold"))</f>
        <v/>
      </c>
      <c r="AC73" s="107" t="e">
        <f t="shared" ref="AC73:AC114" si="24">IF(I73="Internal Combustion (ICE)","ICE",IF($D73&lt;2011,"Replace",VLOOKUP($D73,$AG$2:$AH$11,2)))</f>
        <v>#N/A</v>
      </c>
    </row>
    <row r="74" spans="1:29" x14ac:dyDescent="0.3">
      <c r="A74" s="99"/>
      <c r="B74" s="3">
        <v>42</v>
      </c>
      <c r="C74" s="134" t="str">
        <f>IF('FSEP Worksheet'!C50="","",'FSEP Worksheet'!C50)</f>
        <v/>
      </c>
      <c r="D74" s="134" t="str">
        <f>IF('FSEP Worksheet'!D50="","",'FSEP Worksheet'!D50)</f>
        <v/>
      </c>
      <c r="E74" s="134" t="str">
        <f>IF('FSEP Worksheet'!E50="","",'FSEP Worksheet'!E50)</f>
        <v/>
      </c>
      <c r="F74" s="134" t="str">
        <f>IF('FSEP Worksheet'!F50="","",'FSEP Worksheet'!F50)</f>
        <v/>
      </c>
      <c r="G74" s="134" t="str">
        <f>IF('FSEP Worksheet'!G50="","",'FSEP Worksheet'!G50)</f>
        <v/>
      </c>
      <c r="H74" s="134" t="str">
        <f>IF('FSEP Worksheet'!H50="","",'FSEP Worksheet'!H50)</f>
        <v/>
      </c>
      <c r="I74" s="134" t="str">
        <f>IF('FSEP Worksheet'!I50="","",'FSEP Worksheet'!I50)</f>
        <v/>
      </c>
      <c r="J74" s="134" t="str">
        <f>IF('FSEP Worksheet'!J50="","",'FSEP Worksheet'!J50)</f>
        <v/>
      </c>
      <c r="K74" s="134" t="str">
        <f>IF('FSEP Worksheet'!K50="","",'FSEP Worksheet'!K50)</f>
        <v/>
      </c>
      <c r="L74" s="134" t="str">
        <f>IF('FSEP Worksheet'!L50="","",'FSEP Worksheet'!L50)</f>
        <v/>
      </c>
      <c r="M74" s="134" t="str">
        <f>IF('FSEP Worksheet'!M50="","",'FSEP Worksheet'!M50)</f>
        <v/>
      </c>
      <c r="N74" s="135" t="str">
        <f t="shared" ca="1" si="14"/>
        <v/>
      </c>
      <c r="O74" s="135" t="str">
        <f t="shared" si="15"/>
        <v/>
      </c>
      <c r="P74" s="135" t="str" cm="1">
        <f t="array" ref="P74">IF(O74="","",IF(O74="confirm yellow cells above","More info needed",IF(AND(O74="Replacement Anticipated",OR(I74={"Hybrid-Electric (HYBRID)","Internal Combustion (ICE)"}),M74="No"),"Additional ZEV","No Change in ZEV Count")))</f>
        <v/>
      </c>
      <c r="Q74" s="135" t="str" cm="1">
        <f t="array" ref="Q74">IF(G74="","",IF(AVERAGE(K74:L74)&lt;IF(M74="YES",_xlfn.XLOOKUP(G74&amp;"PSSP",'Replacement Schedule'!$C$23:$C$44&amp;'Replacement Schedule'!$D$23:$D$44,'Replacement Schedule'!$E$23:$E$44),_xlfn.XLOOKUP(G74&amp;H74,'Replacement Schedule'!$C$23:$C$44&amp;'Replacement Schedule'!$D$23:$D$44,'Replacement Schedule'!$E$23:$E$44)),"Additional Verification Needed","Passes Validation"))</f>
        <v/>
      </c>
      <c r="R74" s="100" t="str" cm="1">
        <f t="array" ref="R74">IF(G74="","",IF(M74="YES",_xlfn.XLOOKUP(G74&amp;"PSSP",'Replacement Schedule'!$C$23:$C$44&amp;'Replacement Schedule'!$D$23:$D$44,'Replacement Schedule'!$E$23:$E$44),_xlfn.XLOOKUP(G74&amp;H74,'Replacement Schedule'!$C$23:$C$44&amp;'Replacement Schedule'!$D$23:$D$44,'Replacement Schedule'!$E$23:$E$44)))</f>
        <v/>
      </c>
      <c r="S74" s="55" t="str">
        <f t="shared" si="16"/>
        <v/>
      </c>
      <c r="T74" s="55" t="str">
        <f t="shared" si="17"/>
        <v/>
      </c>
      <c r="U74" s="100" t="str" cm="1">
        <f t="array" ref="U74">IF(C74="","",IF(M74="yes", _xlfn.XLOOKUP("Law Enforcement",'Replacement Schedule'!$D$3:$D$20,'Replacement Schedule'!$F$3:$F$20),_xlfn.XLOOKUP(G74&amp;H74,'Replacement Schedule'!$D$3:$D$20&amp;'Replacement Schedule'!$H$3:$H$20,'Replacement Schedule'!$F$3:$F$20)))</f>
        <v/>
      </c>
      <c r="V74" s="100" t="str">
        <f t="shared" ca="1" si="18"/>
        <v/>
      </c>
      <c r="W74" s="100" t="str">
        <f t="shared" ca="1" si="19"/>
        <v/>
      </c>
      <c r="X74" s="100" t="str">
        <f t="shared" si="20"/>
        <v/>
      </c>
      <c r="Y74" s="100" t="str" cm="1">
        <f t="array" ref="Y74">IF(C74="","",_xlfn.XLOOKUP(G74&amp;H74,'Replacement Schedule'!$D$3:$D$20&amp;'Replacement Schedule'!$H$3:$H$20,'Replacement Schedule'!$G$3:$G$20))</f>
        <v/>
      </c>
      <c r="Z74" s="100" t="str">
        <f t="shared" si="21"/>
        <v/>
      </c>
      <c r="AA74" s="100" t="str">
        <f t="shared" ca="1" si="22"/>
        <v/>
      </c>
      <c r="AB74" s="100" t="str">
        <f t="shared" ca="1" si="23"/>
        <v/>
      </c>
      <c r="AC74" s="107" t="e">
        <f t="shared" si="24"/>
        <v>#N/A</v>
      </c>
    </row>
    <row r="75" spans="1:29" x14ac:dyDescent="0.3">
      <c r="A75" s="99"/>
      <c r="B75" s="3">
        <v>43</v>
      </c>
      <c r="C75" s="134" t="str">
        <f>IF('FSEP Worksheet'!C51="","",'FSEP Worksheet'!C51)</f>
        <v/>
      </c>
      <c r="D75" s="134" t="str">
        <f>IF('FSEP Worksheet'!D51="","",'FSEP Worksheet'!D51)</f>
        <v/>
      </c>
      <c r="E75" s="134" t="str">
        <f>IF('FSEP Worksheet'!E51="","",'FSEP Worksheet'!E51)</f>
        <v/>
      </c>
      <c r="F75" s="134" t="str">
        <f>IF('FSEP Worksheet'!F51="","",'FSEP Worksheet'!F51)</f>
        <v/>
      </c>
      <c r="G75" s="134" t="str">
        <f>IF('FSEP Worksheet'!G51="","",'FSEP Worksheet'!G51)</f>
        <v/>
      </c>
      <c r="H75" s="134" t="str">
        <f>IF('FSEP Worksheet'!H51="","",'FSEP Worksheet'!H51)</f>
        <v/>
      </c>
      <c r="I75" s="134" t="str">
        <f>IF('FSEP Worksheet'!I51="","",'FSEP Worksheet'!I51)</f>
        <v/>
      </c>
      <c r="J75" s="134" t="str">
        <f>IF('FSEP Worksheet'!J51="","",'FSEP Worksheet'!J51)</f>
        <v/>
      </c>
      <c r="K75" s="134" t="str">
        <f>IF('FSEP Worksheet'!K51="","",'FSEP Worksheet'!K51)</f>
        <v/>
      </c>
      <c r="L75" s="134" t="str">
        <f>IF('FSEP Worksheet'!L51="","",'FSEP Worksheet'!L51)</f>
        <v/>
      </c>
      <c r="M75" s="134" t="str">
        <f>IF('FSEP Worksheet'!M51="","",'FSEP Worksheet'!M51)</f>
        <v/>
      </c>
      <c r="N75" s="135" t="str">
        <f t="shared" ca="1" si="14"/>
        <v/>
      </c>
      <c r="O75" s="135" t="str">
        <f t="shared" si="15"/>
        <v/>
      </c>
      <c r="P75" s="135" t="str" cm="1">
        <f t="array" ref="P75">IF(O75="","",IF(O75="confirm yellow cells above","More info needed",IF(AND(O75="Replacement Anticipated",OR(I75={"Hybrid-Electric (HYBRID)","Internal Combustion (ICE)"}),M75="No"),"Additional ZEV","No Change in ZEV Count")))</f>
        <v/>
      </c>
      <c r="Q75" s="135" t="str" cm="1">
        <f t="array" ref="Q75">IF(G75="","",IF(AVERAGE(K75:L75)&lt;IF(M75="YES",_xlfn.XLOOKUP(G75&amp;"PSSP",'Replacement Schedule'!$C$23:$C$44&amp;'Replacement Schedule'!$D$23:$D$44,'Replacement Schedule'!$E$23:$E$44),_xlfn.XLOOKUP(G75&amp;H75,'Replacement Schedule'!$C$23:$C$44&amp;'Replacement Schedule'!$D$23:$D$44,'Replacement Schedule'!$E$23:$E$44)),"Additional Verification Needed","Passes Validation"))</f>
        <v/>
      </c>
      <c r="R75" s="100" t="str" cm="1">
        <f t="array" ref="R75">IF(G75="","",IF(M75="YES",_xlfn.XLOOKUP(G75&amp;"PSSP",'Replacement Schedule'!$C$23:$C$44&amp;'Replacement Schedule'!$D$23:$D$44,'Replacement Schedule'!$E$23:$E$44),_xlfn.XLOOKUP(G75&amp;H75,'Replacement Schedule'!$C$23:$C$44&amp;'Replacement Schedule'!$D$23:$D$44,'Replacement Schedule'!$E$23:$E$44)))</f>
        <v/>
      </c>
      <c r="S75" s="55" t="str">
        <f t="shared" si="16"/>
        <v/>
      </c>
      <c r="T75" s="55" t="str">
        <f t="shared" si="17"/>
        <v/>
      </c>
      <c r="U75" s="100" t="str" cm="1">
        <f t="array" ref="U75">IF(C75="","",IF(M75="yes", _xlfn.XLOOKUP("Law Enforcement",'Replacement Schedule'!$D$3:$D$20,'Replacement Schedule'!$F$3:$F$20),_xlfn.XLOOKUP(G75&amp;H75,'Replacement Schedule'!$D$3:$D$20&amp;'Replacement Schedule'!$H$3:$H$20,'Replacement Schedule'!$F$3:$F$20)))</f>
        <v/>
      </c>
      <c r="V75" s="100" t="str">
        <f t="shared" ca="1" si="18"/>
        <v/>
      </c>
      <c r="W75" s="100" t="str">
        <f t="shared" ca="1" si="19"/>
        <v/>
      </c>
      <c r="X75" s="100" t="str">
        <f t="shared" si="20"/>
        <v/>
      </c>
      <c r="Y75" s="100" t="str" cm="1">
        <f t="array" ref="Y75">IF(C75="","",_xlfn.XLOOKUP(G75&amp;H75,'Replacement Schedule'!$D$3:$D$20&amp;'Replacement Schedule'!$H$3:$H$20,'Replacement Schedule'!$G$3:$G$20))</f>
        <v/>
      </c>
      <c r="Z75" s="100" t="str">
        <f t="shared" si="21"/>
        <v/>
      </c>
      <c r="AA75" s="100" t="str">
        <f t="shared" ca="1" si="22"/>
        <v/>
      </c>
      <c r="AB75" s="100" t="str">
        <f t="shared" ca="1" si="23"/>
        <v/>
      </c>
      <c r="AC75" s="107" t="e">
        <f t="shared" si="24"/>
        <v>#N/A</v>
      </c>
    </row>
    <row r="76" spans="1:29" x14ac:dyDescent="0.3">
      <c r="A76" s="99"/>
      <c r="B76" s="3">
        <v>44</v>
      </c>
      <c r="C76" s="134" t="str">
        <f>IF('FSEP Worksheet'!C52="","",'FSEP Worksheet'!C52)</f>
        <v/>
      </c>
      <c r="D76" s="134" t="str">
        <f>IF('FSEP Worksheet'!D52="","",'FSEP Worksheet'!D52)</f>
        <v/>
      </c>
      <c r="E76" s="134" t="str">
        <f>IF('FSEP Worksheet'!E52="","",'FSEP Worksheet'!E52)</f>
        <v/>
      </c>
      <c r="F76" s="134" t="str">
        <f>IF('FSEP Worksheet'!F52="","",'FSEP Worksheet'!F52)</f>
        <v/>
      </c>
      <c r="G76" s="134" t="str">
        <f>IF('FSEP Worksheet'!G52="","",'FSEP Worksheet'!G52)</f>
        <v/>
      </c>
      <c r="H76" s="134" t="str">
        <f>IF('FSEP Worksheet'!H52="","",'FSEP Worksheet'!H52)</f>
        <v/>
      </c>
      <c r="I76" s="134" t="str">
        <f>IF('FSEP Worksheet'!I52="","",'FSEP Worksheet'!I52)</f>
        <v/>
      </c>
      <c r="J76" s="134" t="str">
        <f>IF('FSEP Worksheet'!J52="","",'FSEP Worksheet'!J52)</f>
        <v/>
      </c>
      <c r="K76" s="134" t="str">
        <f>IF('FSEP Worksheet'!K52="","",'FSEP Worksheet'!K52)</f>
        <v/>
      </c>
      <c r="L76" s="134" t="str">
        <f>IF('FSEP Worksheet'!L52="","",'FSEP Worksheet'!L52)</f>
        <v/>
      </c>
      <c r="M76" s="134" t="str">
        <f>IF('FSEP Worksheet'!M52="","",'FSEP Worksheet'!M52)</f>
        <v/>
      </c>
      <c r="N76" s="135" t="str">
        <f t="shared" ca="1" si="14"/>
        <v/>
      </c>
      <c r="O76" s="135" t="str">
        <f t="shared" si="15"/>
        <v/>
      </c>
      <c r="P76" s="135" t="str" cm="1">
        <f t="array" ref="P76">IF(O76="","",IF(O76="confirm yellow cells above","More info needed",IF(AND(O76="Replacement Anticipated",OR(I76={"Hybrid-Electric (HYBRID)","Internal Combustion (ICE)"}),M76="No"),"Additional ZEV","No Change in ZEV Count")))</f>
        <v/>
      </c>
      <c r="Q76" s="135" t="str" cm="1">
        <f t="array" ref="Q76">IF(G76="","",IF(AVERAGE(K76:L76)&lt;IF(M76="YES",_xlfn.XLOOKUP(G76&amp;"PSSP",'Replacement Schedule'!$C$23:$C$44&amp;'Replacement Schedule'!$D$23:$D$44,'Replacement Schedule'!$E$23:$E$44),_xlfn.XLOOKUP(G76&amp;H76,'Replacement Schedule'!$C$23:$C$44&amp;'Replacement Schedule'!$D$23:$D$44,'Replacement Schedule'!$E$23:$E$44)),"Additional Verification Needed","Passes Validation"))</f>
        <v/>
      </c>
      <c r="R76" s="100" t="str" cm="1">
        <f t="array" ref="R76">IF(G76="","",IF(M76="YES",_xlfn.XLOOKUP(G76&amp;"PSSP",'Replacement Schedule'!$C$23:$C$44&amp;'Replacement Schedule'!$D$23:$D$44,'Replacement Schedule'!$E$23:$E$44),_xlfn.XLOOKUP(G76&amp;H76,'Replacement Schedule'!$C$23:$C$44&amp;'Replacement Schedule'!$D$23:$D$44,'Replacement Schedule'!$E$23:$E$44)))</f>
        <v/>
      </c>
      <c r="S76" s="55" t="str">
        <f t="shared" si="16"/>
        <v/>
      </c>
      <c r="T76" s="55" t="str">
        <f t="shared" si="17"/>
        <v/>
      </c>
      <c r="U76" s="100" t="str" cm="1">
        <f t="array" ref="U76">IF(C76="","",IF(M76="yes", _xlfn.XLOOKUP("Law Enforcement",'Replacement Schedule'!$D$3:$D$20,'Replacement Schedule'!$F$3:$F$20),_xlfn.XLOOKUP(G76&amp;H76,'Replacement Schedule'!$D$3:$D$20&amp;'Replacement Schedule'!$H$3:$H$20,'Replacement Schedule'!$F$3:$F$20)))</f>
        <v/>
      </c>
      <c r="V76" s="100" t="str">
        <f t="shared" ca="1" si="18"/>
        <v/>
      </c>
      <c r="W76" s="100" t="str">
        <f t="shared" ca="1" si="19"/>
        <v/>
      </c>
      <c r="X76" s="100" t="str">
        <f t="shared" si="20"/>
        <v/>
      </c>
      <c r="Y76" s="100" t="str" cm="1">
        <f t="array" ref="Y76">IF(C76="","",_xlfn.XLOOKUP(G76&amp;H76,'Replacement Schedule'!$D$3:$D$20&amp;'Replacement Schedule'!$H$3:$H$20,'Replacement Schedule'!$G$3:$G$20))</f>
        <v/>
      </c>
      <c r="Z76" s="100" t="str">
        <f t="shared" si="21"/>
        <v/>
      </c>
      <c r="AA76" s="100" t="str">
        <f t="shared" ca="1" si="22"/>
        <v/>
      </c>
      <c r="AB76" s="100" t="str">
        <f t="shared" ca="1" si="23"/>
        <v/>
      </c>
      <c r="AC76" s="107" t="e">
        <f t="shared" si="24"/>
        <v>#N/A</v>
      </c>
    </row>
    <row r="77" spans="1:29" x14ac:dyDescent="0.3">
      <c r="A77" s="99"/>
      <c r="B77" s="3">
        <v>45</v>
      </c>
      <c r="C77" s="134" t="str">
        <f>IF('FSEP Worksheet'!C53="","",'FSEP Worksheet'!C53)</f>
        <v/>
      </c>
      <c r="D77" s="134" t="str">
        <f>IF('FSEP Worksheet'!D53="","",'FSEP Worksheet'!D53)</f>
        <v/>
      </c>
      <c r="E77" s="134" t="str">
        <f>IF('FSEP Worksheet'!E53="","",'FSEP Worksheet'!E53)</f>
        <v/>
      </c>
      <c r="F77" s="134" t="str">
        <f>IF('FSEP Worksheet'!F53="","",'FSEP Worksheet'!F53)</f>
        <v/>
      </c>
      <c r="G77" s="134" t="str">
        <f>IF('FSEP Worksheet'!G53="","",'FSEP Worksheet'!G53)</f>
        <v/>
      </c>
      <c r="H77" s="134" t="str">
        <f>IF('FSEP Worksheet'!H53="","",'FSEP Worksheet'!H53)</f>
        <v/>
      </c>
      <c r="I77" s="134" t="str">
        <f>IF('FSEP Worksheet'!I53="","",'FSEP Worksheet'!I53)</f>
        <v/>
      </c>
      <c r="J77" s="134" t="str">
        <f>IF('FSEP Worksheet'!J53="","",'FSEP Worksheet'!J53)</f>
        <v/>
      </c>
      <c r="K77" s="134" t="str">
        <f>IF('FSEP Worksheet'!K53="","",'FSEP Worksheet'!K53)</f>
        <v/>
      </c>
      <c r="L77" s="134" t="str">
        <f>IF('FSEP Worksheet'!L53="","",'FSEP Worksheet'!L53)</f>
        <v/>
      </c>
      <c r="M77" s="134" t="str">
        <f>IF('FSEP Worksheet'!M53="","",'FSEP Worksheet'!M53)</f>
        <v/>
      </c>
      <c r="N77" s="135" t="str">
        <f t="shared" ca="1" si="14"/>
        <v/>
      </c>
      <c r="O77" s="135" t="str">
        <f t="shared" si="15"/>
        <v/>
      </c>
      <c r="P77" s="135" t="str" cm="1">
        <f t="array" ref="P77">IF(O77="","",IF(O77="confirm yellow cells above","More info needed",IF(AND(O77="Replacement Anticipated",OR(I77={"Hybrid-Electric (HYBRID)","Internal Combustion (ICE)"}),M77="No"),"Additional ZEV","No Change in ZEV Count")))</f>
        <v/>
      </c>
      <c r="Q77" s="135" t="str" cm="1">
        <f t="array" ref="Q77">IF(G77="","",IF(AVERAGE(K77:L77)&lt;IF(M77="YES",_xlfn.XLOOKUP(G77&amp;"PSSP",'Replacement Schedule'!$C$23:$C$44&amp;'Replacement Schedule'!$D$23:$D$44,'Replacement Schedule'!$E$23:$E$44),_xlfn.XLOOKUP(G77&amp;H77,'Replacement Schedule'!$C$23:$C$44&amp;'Replacement Schedule'!$D$23:$D$44,'Replacement Schedule'!$E$23:$E$44)),"Additional Verification Needed","Passes Validation"))</f>
        <v/>
      </c>
      <c r="R77" s="100" t="str" cm="1">
        <f t="array" ref="R77">IF(G77="","",IF(M77="YES",_xlfn.XLOOKUP(G77&amp;"PSSP",'Replacement Schedule'!$C$23:$C$44&amp;'Replacement Schedule'!$D$23:$D$44,'Replacement Schedule'!$E$23:$E$44),_xlfn.XLOOKUP(G77&amp;H77,'Replacement Schedule'!$C$23:$C$44&amp;'Replacement Schedule'!$D$23:$D$44,'Replacement Schedule'!$E$23:$E$44)))</f>
        <v/>
      </c>
      <c r="S77" s="55" t="str">
        <f t="shared" si="16"/>
        <v/>
      </c>
      <c r="T77" s="55" t="str">
        <f t="shared" si="17"/>
        <v/>
      </c>
      <c r="U77" s="100" t="str" cm="1">
        <f t="array" ref="U77">IF(C77="","",IF(M77="yes", _xlfn.XLOOKUP("Law Enforcement",'Replacement Schedule'!$D$3:$D$20,'Replacement Schedule'!$F$3:$F$20),_xlfn.XLOOKUP(G77&amp;H77,'Replacement Schedule'!$D$3:$D$20&amp;'Replacement Schedule'!$H$3:$H$20,'Replacement Schedule'!$F$3:$F$20)))</f>
        <v/>
      </c>
      <c r="V77" s="100" t="str">
        <f t="shared" ca="1" si="18"/>
        <v/>
      </c>
      <c r="W77" s="100" t="str">
        <f t="shared" ca="1" si="19"/>
        <v/>
      </c>
      <c r="X77" s="100" t="str">
        <f t="shared" si="20"/>
        <v/>
      </c>
      <c r="Y77" s="100" t="str" cm="1">
        <f t="array" ref="Y77">IF(C77="","",_xlfn.XLOOKUP(G77&amp;H77,'Replacement Schedule'!$D$3:$D$20&amp;'Replacement Schedule'!$H$3:$H$20,'Replacement Schedule'!$G$3:$G$20))</f>
        <v/>
      </c>
      <c r="Z77" s="100" t="str">
        <f t="shared" si="21"/>
        <v/>
      </c>
      <c r="AA77" s="100" t="str">
        <f t="shared" ca="1" si="22"/>
        <v/>
      </c>
      <c r="AB77" s="100" t="str">
        <f t="shared" ca="1" si="23"/>
        <v/>
      </c>
      <c r="AC77" s="107" t="e">
        <f t="shared" si="24"/>
        <v>#N/A</v>
      </c>
    </row>
    <row r="78" spans="1:29" x14ac:dyDescent="0.3">
      <c r="A78" s="99"/>
      <c r="B78" s="3">
        <v>46</v>
      </c>
      <c r="C78" s="134" t="str">
        <f>IF('FSEP Worksheet'!C54="","",'FSEP Worksheet'!C54)</f>
        <v/>
      </c>
      <c r="D78" s="134" t="str">
        <f>IF('FSEP Worksheet'!D54="","",'FSEP Worksheet'!D54)</f>
        <v/>
      </c>
      <c r="E78" s="134" t="str">
        <f>IF('FSEP Worksheet'!E54="","",'FSEP Worksheet'!E54)</f>
        <v/>
      </c>
      <c r="F78" s="134" t="str">
        <f>IF('FSEP Worksheet'!F54="","",'FSEP Worksheet'!F54)</f>
        <v/>
      </c>
      <c r="G78" s="134" t="str">
        <f>IF('FSEP Worksheet'!G54="","",'FSEP Worksheet'!G54)</f>
        <v/>
      </c>
      <c r="H78" s="134" t="str">
        <f>IF('FSEP Worksheet'!H54="","",'FSEP Worksheet'!H54)</f>
        <v/>
      </c>
      <c r="I78" s="134" t="str">
        <f>IF('FSEP Worksheet'!I54="","",'FSEP Worksheet'!I54)</f>
        <v/>
      </c>
      <c r="J78" s="134" t="str">
        <f>IF('FSEP Worksheet'!J54="","",'FSEP Worksheet'!J54)</f>
        <v/>
      </c>
      <c r="K78" s="134" t="str">
        <f>IF('FSEP Worksheet'!K54="","",'FSEP Worksheet'!K54)</f>
        <v/>
      </c>
      <c r="L78" s="134" t="str">
        <f>IF('FSEP Worksheet'!L54="","",'FSEP Worksheet'!L54)</f>
        <v/>
      </c>
      <c r="M78" s="134" t="str">
        <f>IF('FSEP Worksheet'!M54="","",'FSEP Worksheet'!M54)</f>
        <v/>
      </c>
      <c r="N78" s="135" t="str">
        <f t="shared" ca="1" si="14"/>
        <v/>
      </c>
      <c r="O78" s="135" t="str">
        <f t="shared" si="15"/>
        <v/>
      </c>
      <c r="P78" s="135" t="str" cm="1">
        <f t="array" ref="P78">IF(O78="","",IF(O78="confirm yellow cells above","More info needed",IF(AND(O78="Replacement Anticipated",OR(I78={"Hybrid-Electric (HYBRID)","Internal Combustion (ICE)"}),M78="No"),"Additional ZEV","No Change in ZEV Count")))</f>
        <v/>
      </c>
      <c r="Q78" s="135" t="str" cm="1">
        <f t="array" ref="Q78">IF(G78="","",IF(AVERAGE(K78:L78)&lt;IF(M78="YES",_xlfn.XLOOKUP(G78&amp;"PSSP",'Replacement Schedule'!$C$23:$C$44&amp;'Replacement Schedule'!$D$23:$D$44,'Replacement Schedule'!$E$23:$E$44),_xlfn.XLOOKUP(G78&amp;H78,'Replacement Schedule'!$C$23:$C$44&amp;'Replacement Schedule'!$D$23:$D$44,'Replacement Schedule'!$E$23:$E$44)),"Additional Verification Needed","Passes Validation"))</f>
        <v/>
      </c>
      <c r="R78" s="100" t="str" cm="1">
        <f t="array" ref="R78">IF(G78="","",IF(M78="YES",_xlfn.XLOOKUP(G78&amp;"PSSP",'Replacement Schedule'!$C$23:$C$44&amp;'Replacement Schedule'!$D$23:$D$44,'Replacement Schedule'!$E$23:$E$44),_xlfn.XLOOKUP(G78&amp;H78,'Replacement Schedule'!$C$23:$C$44&amp;'Replacement Schedule'!$D$23:$D$44,'Replacement Schedule'!$E$23:$E$44)))</f>
        <v/>
      </c>
      <c r="S78" s="55" t="str">
        <f t="shared" si="16"/>
        <v/>
      </c>
      <c r="T78" s="55" t="str">
        <f t="shared" si="17"/>
        <v/>
      </c>
      <c r="U78" s="100" t="str" cm="1">
        <f t="array" ref="U78">IF(C78="","",IF(M78="yes", _xlfn.XLOOKUP("Law Enforcement",'Replacement Schedule'!$D$3:$D$20,'Replacement Schedule'!$F$3:$F$20),_xlfn.XLOOKUP(G78&amp;H78,'Replacement Schedule'!$D$3:$D$20&amp;'Replacement Schedule'!$H$3:$H$20,'Replacement Schedule'!$F$3:$F$20)))</f>
        <v/>
      </c>
      <c r="V78" s="100" t="str">
        <f t="shared" ca="1" si="18"/>
        <v/>
      </c>
      <c r="W78" s="100" t="str">
        <f t="shared" ca="1" si="19"/>
        <v/>
      </c>
      <c r="X78" s="100" t="str">
        <f t="shared" si="20"/>
        <v/>
      </c>
      <c r="Y78" s="100" t="str" cm="1">
        <f t="array" ref="Y78">IF(C78="","",_xlfn.XLOOKUP(G78&amp;H78,'Replacement Schedule'!$D$3:$D$20&amp;'Replacement Schedule'!$H$3:$H$20,'Replacement Schedule'!$G$3:$G$20))</f>
        <v/>
      </c>
      <c r="Z78" s="100" t="str">
        <f t="shared" si="21"/>
        <v/>
      </c>
      <c r="AA78" s="100" t="str">
        <f t="shared" ca="1" si="22"/>
        <v/>
      </c>
      <c r="AB78" s="100" t="str">
        <f t="shared" ca="1" si="23"/>
        <v/>
      </c>
      <c r="AC78" s="107" t="e">
        <f t="shared" si="24"/>
        <v>#N/A</v>
      </c>
    </row>
    <row r="79" spans="1:29" x14ac:dyDescent="0.3">
      <c r="A79" s="99"/>
      <c r="B79" s="3">
        <v>47</v>
      </c>
      <c r="C79" s="134" t="str">
        <f>IF('FSEP Worksheet'!C55="","",'FSEP Worksheet'!C55)</f>
        <v/>
      </c>
      <c r="D79" s="134" t="str">
        <f>IF('FSEP Worksheet'!D55="","",'FSEP Worksheet'!D55)</f>
        <v/>
      </c>
      <c r="E79" s="134" t="str">
        <f>IF('FSEP Worksheet'!E55="","",'FSEP Worksheet'!E55)</f>
        <v/>
      </c>
      <c r="F79" s="134" t="str">
        <f>IF('FSEP Worksheet'!F55="","",'FSEP Worksheet'!F55)</f>
        <v/>
      </c>
      <c r="G79" s="134" t="str">
        <f>IF('FSEP Worksheet'!G55="","",'FSEP Worksheet'!G55)</f>
        <v/>
      </c>
      <c r="H79" s="134" t="str">
        <f>IF('FSEP Worksheet'!H55="","",'FSEP Worksheet'!H55)</f>
        <v/>
      </c>
      <c r="I79" s="134" t="str">
        <f>IF('FSEP Worksheet'!I55="","",'FSEP Worksheet'!I55)</f>
        <v/>
      </c>
      <c r="J79" s="134" t="str">
        <f>IF('FSEP Worksheet'!J55="","",'FSEP Worksheet'!J55)</f>
        <v/>
      </c>
      <c r="K79" s="134" t="str">
        <f>IF('FSEP Worksheet'!K55="","",'FSEP Worksheet'!K55)</f>
        <v/>
      </c>
      <c r="L79" s="134" t="str">
        <f>IF('FSEP Worksheet'!L55="","",'FSEP Worksheet'!L55)</f>
        <v/>
      </c>
      <c r="M79" s="134" t="str">
        <f>IF('FSEP Worksheet'!M55="","",'FSEP Worksheet'!M55)</f>
        <v/>
      </c>
      <c r="N79" s="135" t="str">
        <f t="shared" ca="1" si="14"/>
        <v/>
      </c>
      <c r="O79" s="135" t="str">
        <f t="shared" si="15"/>
        <v/>
      </c>
      <c r="P79" s="135" t="str" cm="1">
        <f t="array" ref="P79">IF(O79="","",IF(O79="confirm yellow cells above","More info needed",IF(AND(O79="Replacement Anticipated",OR(I79={"Hybrid-Electric (HYBRID)","Internal Combustion (ICE)"}),M79="No"),"Additional ZEV","No Change in ZEV Count")))</f>
        <v/>
      </c>
      <c r="Q79" s="135" t="str" cm="1">
        <f t="array" ref="Q79">IF(G79="","",IF(AVERAGE(K79:L79)&lt;IF(M79="YES",_xlfn.XLOOKUP(G79&amp;"PSSP",'Replacement Schedule'!$C$23:$C$44&amp;'Replacement Schedule'!$D$23:$D$44,'Replacement Schedule'!$E$23:$E$44),_xlfn.XLOOKUP(G79&amp;H79,'Replacement Schedule'!$C$23:$C$44&amp;'Replacement Schedule'!$D$23:$D$44,'Replacement Schedule'!$E$23:$E$44)),"Additional Verification Needed","Passes Validation"))</f>
        <v/>
      </c>
      <c r="R79" s="100" t="str" cm="1">
        <f t="array" ref="R79">IF(G79="","",IF(M79="YES",_xlfn.XLOOKUP(G79&amp;"PSSP",'Replacement Schedule'!$C$23:$C$44&amp;'Replacement Schedule'!$D$23:$D$44,'Replacement Schedule'!$E$23:$E$44),_xlfn.XLOOKUP(G79&amp;H79,'Replacement Schedule'!$C$23:$C$44&amp;'Replacement Schedule'!$D$23:$D$44,'Replacement Schedule'!$E$23:$E$44)))</f>
        <v/>
      </c>
      <c r="S79" s="55" t="str">
        <f t="shared" si="16"/>
        <v/>
      </c>
      <c r="T79" s="55" t="str">
        <f t="shared" si="17"/>
        <v/>
      </c>
      <c r="U79" s="100" t="str" cm="1">
        <f t="array" ref="U79">IF(C79="","",IF(M79="yes", _xlfn.XLOOKUP("Law Enforcement",'Replacement Schedule'!$D$3:$D$20,'Replacement Schedule'!$F$3:$F$20),_xlfn.XLOOKUP(G79&amp;H79,'Replacement Schedule'!$D$3:$D$20&amp;'Replacement Schedule'!$H$3:$H$20,'Replacement Schedule'!$F$3:$F$20)))</f>
        <v/>
      </c>
      <c r="V79" s="100" t="str">
        <f t="shared" ca="1" si="18"/>
        <v/>
      </c>
      <c r="W79" s="100" t="str">
        <f t="shared" ca="1" si="19"/>
        <v/>
      </c>
      <c r="X79" s="100" t="str">
        <f t="shared" si="20"/>
        <v/>
      </c>
      <c r="Y79" s="100" t="str" cm="1">
        <f t="array" ref="Y79">IF(C79="","",_xlfn.XLOOKUP(G79&amp;H79,'Replacement Schedule'!$D$3:$D$20&amp;'Replacement Schedule'!$H$3:$H$20,'Replacement Schedule'!$G$3:$G$20))</f>
        <v/>
      </c>
      <c r="Z79" s="100" t="str">
        <f t="shared" si="21"/>
        <v/>
      </c>
      <c r="AA79" s="100" t="str">
        <f t="shared" ca="1" si="22"/>
        <v/>
      </c>
      <c r="AB79" s="100" t="str">
        <f t="shared" ca="1" si="23"/>
        <v/>
      </c>
      <c r="AC79" s="107" t="e">
        <f t="shared" si="24"/>
        <v>#N/A</v>
      </c>
    </row>
    <row r="80" spans="1:29" x14ac:dyDescent="0.3">
      <c r="A80" s="99"/>
      <c r="B80" s="3">
        <v>48</v>
      </c>
      <c r="C80" s="134" t="str">
        <f>IF('FSEP Worksheet'!C56="","",'FSEP Worksheet'!C56)</f>
        <v/>
      </c>
      <c r="D80" s="134" t="str">
        <f>IF('FSEP Worksheet'!D56="","",'FSEP Worksheet'!D56)</f>
        <v/>
      </c>
      <c r="E80" s="134" t="str">
        <f>IF('FSEP Worksheet'!E56="","",'FSEP Worksheet'!E56)</f>
        <v/>
      </c>
      <c r="F80" s="134" t="str">
        <f>IF('FSEP Worksheet'!F56="","",'FSEP Worksheet'!F56)</f>
        <v/>
      </c>
      <c r="G80" s="134" t="str">
        <f>IF('FSEP Worksheet'!G56="","",'FSEP Worksheet'!G56)</f>
        <v/>
      </c>
      <c r="H80" s="134" t="str">
        <f>IF('FSEP Worksheet'!H56="","",'FSEP Worksheet'!H56)</f>
        <v/>
      </c>
      <c r="I80" s="134" t="str">
        <f>IF('FSEP Worksheet'!I56="","",'FSEP Worksheet'!I56)</f>
        <v/>
      </c>
      <c r="J80" s="134" t="str">
        <f>IF('FSEP Worksheet'!J56="","",'FSEP Worksheet'!J56)</f>
        <v/>
      </c>
      <c r="K80" s="134" t="str">
        <f>IF('FSEP Worksheet'!K56="","",'FSEP Worksheet'!K56)</f>
        <v/>
      </c>
      <c r="L80" s="134" t="str">
        <f>IF('FSEP Worksheet'!L56="","",'FSEP Worksheet'!L56)</f>
        <v/>
      </c>
      <c r="M80" s="134" t="str">
        <f>IF('FSEP Worksheet'!M56="","",'FSEP Worksheet'!M56)</f>
        <v/>
      </c>
      <c r="N80" s="135" t="str">
        <f t="shared" ca="1" si="14"/>
        <v/>
      </c>
      <c r="O80" s="135" t="str">
        <f t="shared" si="15"/>
        <v/>
      </c>
      <c r="P80" s="135" t="str" cm="1">
        <f t="array" ref="P80">IF(O80="","",IF(O80="confirm yellow cells above","More info needed",IF(AND(O80="Replacement Anticipated",OR(I80={"Hybrid-Electric (HYBRID)","Internal Combustion (ICE)"}),M80="No"),"Additional ZEV","No Change in ZEV Count")))</f>
        <v/>
      </c>
      <c r="Q80" s="135" t="str" cm="1">
        <f t="array" ref="Q80">IF(G80="","",IF(AVERAGE(K80:L80)&lt;IF(M80="YES",_xlfn.XLOOKUP(G80&amp;"PSSP",'Replacement Schedule'!$C$23:$C$44&amp;'Replacement Schedule'!$D$23:$D$44,'Replacement Schedule'!$E$23:$E$44),_xlfn.XLOOKUP(G80&amp;H80,'Replacement Schedule'!$C$23:$C$44&amp;'Replacement Schedule'!$D$23:$D$44,'Replacement Schedule'!$E$23:$E$44)),"Additional Verification Needed","Passes Validation"))</f>
        <v/>
      </c>
      <c r="R80" s="100" t="str" cm="1">
        <f t="array" ref="R80">IF(G80="","",IF(M80="YES",_xlfn.XLOOKUP(G80&amp;"PSSP",'Replacement Schedule'!$C$23:$C$44&amp;'Replacement Schedule'!$D$23:$D$44,'Replacement Schedule'!$E$23:$E$44),_xlfn.XLOOKUP(G80&amp;H80,'Replacement Schedule'!$C$23:$C$44&amp;'Replacement Schedule'!$D$23:$D$44,'Replacement Schedule'!$E$23:$E$44)))</f>
        <v/>
      </c>
      <c r="S80" s="55" t="str">
        <f t="shared" si="16"/>
        <v/>
      </c>
      <c r="T80" s="55" t="str">
        <f t="shared" si="17"/>
        <v/>
      </c>
      <c r="U80" s="100" t="str" cm="1">
        <f t="array" ref="U80">IF(C80="","",IF(M80="yes", _xlfn.XLOOKUP("Law Enforcement",'Replacement Schedule'!$D$3:$D$20,'Replacement Schedule'!$F$3:$F$20),_xlfn.XLOOKUP(G80&amp;H80,'Replacement Schedule'!$D$3:$D$20&amp;'Replacement Schedule'!$H$3:$H$20,'Replacement Schedule'!$F$3:$F$20)))</f>
        <v/>
      </c>
      <c r="V80" s="100" t="str">
        <f t="shared" ca="1" si="18"/>
        <v/>
      </c>
      <c r="W80" s="100" t="str">
        <f t="shared" ca="1" si="19"/>
        <v/>
      </c>
      <c r="X80" s="100" t="str">
        <f t="shared" si="20"/>
        <v/>
      </c>
      <c r="Y80" s="100" t="str" cm="1">
        <f t="array" ref="Y80">IF(C80="","",_xlfn.XLOOKUP(G80&amp;H80,'Replacement Schedule'!$D$3:$D$20&amp;'Replacement Schedule'!$H$3:$H$20,'Replacement Schedule'!$G$3:$G$20))</f>
        <v/>
      </c>
      <c r="Z80" s="100" t="str">
        <f t="shared" si="21"/>
        <v/>
      </c>
      <c r="AA80" s="100" t="str">
        <f t="shared" ca="1" si="22"/>
        <v/>
      </c>
      <c r="AB80" s="100" t="str">
        <f t="shared" ca="1" si="23"/>
        <v/>
      </c>
      <c r="AC80" s="107" t="e">
        <f t="shared" si="24"/>
        <v>#N/A</v>
      </c>
    </row>
    <row r="81" spans="1:29" x14ac:dyDescent="0.3">
      <c r="A81" s="99"/>
      <c r="B81" s="3">
        <v>49</v>
      </c>
      <c r="C81" s="134" t="str">
        <f>IF('FSEP Worksheet'!C57="","",'FSEP Worksheet'!C57)</f>
        <v/>
      </c>
      <c r="D81" s="134" t="str">
        <f>IF('FSEP Worksheet'!D57="","",'FSEP Worksheet'!D57)</f>
        <v/>
      </c>
      <c r="E81" s="134" t="str">
        <f>IF('FSEP Worksheet'!E57="","",'FSEP Worksheet'!E57)</f>
        <v/>
      </c>
      <c r="F81" s="134" t="str">
        <f>IF('FSEP Worksheet'!F57="","",'FSEP Worksheet'!F57)</f>
        <v/>
      </c>
      <c r="G81" s="134" t="str">
        <f>IF('FSEP Worksheet'!G57="","",'FSEP Worksheet'!G57)</f>
        <v/>
      </c>
      <c r="H81" s="134" t="str">
        <f>IF('FSEP Worksheet'!H57="","",'FSEP Worksheet'!H57)</f>
        <v/>
      </c>
      <c r="I81" s="134" t="str">
        <f>IF('FSEP Worksheet'!I57="","",'FSEP Worksheet'!I57)</f>
        <v/>
      </c>
      <c r="J81" s="134" t="str">
        <f>IF('FSEP Worksheet'!J57="","",'FSEP Worksheet'!J57)</f>
        <v/>
      </c>
      <c r="K81" s="134" t="str">
        <f>IF('FSEP Worksheet'!K57="","",'FSEP Worksheet'!K57)</f>
        <v/>
      </c>
      <c r="L81" s="134" t="str">
        <f>IF('FSEP Worksheet'!L57="","",'FSEP Worksheet'!L57)</f>
        <v/>
      </c>
      <c r="M81" s="134" t="str">
        <f>IF('FSEP Worksheet'!M57="","",'FSEP Worksheet'!M57)</f>
        <v/>
      </c>
      <c r="N81" s="135" t="str">
        <f t="shared" ca="1" si="14"/>
        <v/>
      </c>
      <c r="O81" s="135" t="str">
        <f t="shared" si="15"/>
        <v/>
      </c>
      <c r="P81" s="135" t="str" cm="1">
        <f t="array" ref="P81">IF(O81="","",IF(O81="confirm yellow cells above","More info needed",IF(AND(O81="Replacement Anticipated",OR(I81={"Hybrid-Electric (HYBRID)","Internal Combustion (ICE)"}),M81="No"),"Additional ZEV","No Change in ZEV Count")))</f>
        <v/>
      </c>
      <c r="Q81" s="135" t="str" cm="1">
        <f t="array" ref="Q81">IF(G81="","",IF(AVERAGE(K81:L81)&lt;IF(M81="YES",_xlfn.XLOOKUP(G81&amp;"PSSP",'Replacement Schedule'!$C$23:$C$44&amp;'Replacement Schedule'!$D$23:$D$44,'Replacement Schedule'!$E$23:$E$44),_xlfn.XLOOKUP(G81&amp;H81,'Replacement Schedule'!$C$23:$C$44&amp;'Replacement Schedule'!$D$23:$D$44,'Replacement Schedule'!$E$23:$E$44)),"Additional Verification Needed","Passes Validation"))</f>
        <v/>
      </c>
      <c r="R81" s="100" t="str" cm="1">
        <f t="array" ref="R81">IF(G81="","",IF(M81="YES",_xlfn.XLOOKUP(G81&amp;"PSSP",'Replacement Schedule'!$C$23:$C$44&amp;'Replacement Schedule'!$D$23:$D$44,'Replacement Schedule'!$E$23:$E$44),_xlfn.XLOOKUP(G81&amp;H81,'Replacement Schedule'!$C$23:$C$44&amp;'Replacement Schedule'!$D$23:$D$44,'Replacement Schedule'!$E$23:$E$44)))</f>
        <v/>
      </c>
      <c r="S81" s="55" t="str">
        <f t="shared" si="16"/>
        <v/>
      </c>
      <c r="T81" s="55" t="str">
        <f t="shared" si="17"/>
        <v/>
      </c>
      <c r="U81" s="100" t="str" cm="1">
        <f t="array" ref="U81">IF(C81="","",IF(M81="yes", _xlfn.XLOOKUP("Law Enforcement",'Replacement Schedule'!$D$3:$D$20,'Replacement Schedule'!$F$3:$F$20),_xlfn.XLOOKUP(G81&amp;H81,'Replacement Schedule'!$D$3:$D$20&amp;'Replacement Schedule'!$H$3:$H$20,'Replacement Schedule'!$F$3:$F$20)))</f>
        <v/>
      </c>
      <c r="V81" s="100" t="str">
        <f t="shared" ca="1" si="18"/>
        <v/>
      </c>
      <c r="W81" s="100" t="str">
        <f t="shared" ca="1" si="19"/>
        <v/>
      </c>
      <c r="X81" s="100" t="str">
        <f t="shared" si="20"/>
        <v/>
      </c>
      <c r="Y81" s="100" t="str" cm="1">
        <f t="array" ref="Y81">IF(C81="","",_xlfn.XLOOKUP(G81&amp;H81,'Replacement Schedule'!$D$3:$D$20&amp;'Replacement Schedule'!$H$3:$H$20,'Replacement Schedule'!$G$3:$G$20))</f>
        <v/>
      </c>
      <c r="Z81" s="100" t="str">
        <f t="shared" si="21"/>
        <v/>
      </c>
      <c r="AA81" s="100" t="str">
        <f t="shared" ca="1" si="22"/>
        <v/>
      </c>
      <c r="AB81" s="100" t="str">
        <f t="shared" ca="1" si="23"/>
        <v/>
      </c>
      <c r="AC81" s="107" t="e">
        <f t="shared" si="24"/>
        <v>#N/A</v>
      </c>
    </row>
    <row r="82" spans="1:29" x14ac:dyDescent="0.3">
      <c r="A82" s="99"/>
      <c r="B82" s="3">
        <v>50</v>
      </c>
      <c r="C82" s="134" t="str">
        <f>IF('FSEP Worksheet'!C58="","",'FSEP Worksheet'!C58)</f>
        <v/>
      </c>
      <c r="D82" s="134" t="str">
        <f>IF('FSEP Worksheet'!D58="","",'FSEP Worksheet'!D58)</f>
        <v/>
      </c>
      <c r="E82" s="134" t="str">
        <f>IF('FSEP Worksheet'!E58="","",'FSEP Worksheet'!E58)</f>
        <v/>
      </c>
      <c r="F82" s="134" t="str">
        <f>IF('FSEP Worksheet'!F58="","",'FSEP Worksheet'!F58)</f>
        <v/>
      </c>
      <c r="G82" s="134" t="str">
        <f>IF('FSEP Worksheet'!G58="","",'FSEP Worksheet'!G58)</f>
        <v/>
      </c>
      <c r="H82" s="134" t="str">
        <f>IF('FSEP Worksheet'!H58="","",'FSEP Worksheet'!H58)</f>
        <v/>
      </c>
      <c r="I82" s="134" t="str">
        <f>IF('FSEP Worksheet'!I58="","",'FSEP Worksheet'!I58)</f>
        <v/>
      </c>
      <c r="J82" s="134" t="str">
        <f>IF('FSEP Worksheet'!J58="","",'FSEP Worksheet'!J58)</f>
        <v/>
      </c>
      <c r="K82" s="134" t="str">
        <f>IF('FSEP Worksheet'!K58="","",'FSEP Worksheet'!K58)</f>
        <v/>
      </c>
      <c r="L82" s="134" t="str">
        <f>IF('FSEP Worksheet'!L58="","",'FSEP Worksheet'!L58)</f>
        <v/>
      </c>
      <c r="M82" s="134" t="str">
        <f>IF('FSEP Worksheet'!M58="","",'FSEP Worksheet'!M58)</f>
        <v/>
      </c>
      <c r="N82" s="135" t="str">
        <f t="shared" ca="1" si="14"/>
        <v/>
      </c>
      <c r="O82" s="135" t="str">
        <f t="shared" si="15"/>
        <v/>
      </c>
      <c r="P82" s="135" t="str" cm="1">
        <f t="array" ref="P82">IF(O82="","",IF(O82="confirm yellow cells above","More info needed",IF(AND(O82="Replacement Anticipated",OR(I82={"Hybrid-Electric (HYBRID)","Internal Combustion (ICE)"}),M82="No"),"Additional ZEV","No Change in ZEV Count")))</f>
        <v/>
      </c>
      <c r="Q82" s="135" t="str" cm="1">
        <f t="array" ref="Q82">IF(G82="","",IF(AVERAGE(K82:L82)&lt;IF(M82="YES",_xlfn.XLOOKUP(G82&amp;"PSSP",'Replacement Schedule'!$C$23:$C$44&amp;'Replacement Schedule'!$D$23:$D$44,'Replacement Schedule'!$E$23:$E$44),_xlfn.XLOOKUP(G82&amp;H82,'Replacement Schedule'!$C$23:$C$44&amp;'Replacement Schedule'!$D$23:$D$44,'Replacement Schedule'!$E$23:$E$44)),"Additional Verification Needed","Passes Validation"))</f>
        <v/>
      </c>
      <c r="R82" s="100" t="str" cm="1">
        <f t="array" ref="R82">IF(G82="","",IF(M82="YES",_xlfn.XLOOKUP(G82&amp;"PSSP",'Replacement Schedule'!$C$23:$C$44&amp;'Replacement Schedule'!$D$23:$D$44,'Replacement Schedule'!$E$23:$E$44),_xlfn.XLOOKUP(G82&amp;H82,'Replacement Schedule'!$C$23:$C$44&amp;'Replacement Schedule'!$D$23:$D$44,'Replacement Schedule'!$E$23:$E$44)))</f>
        <v/>
      </c>
      <c r="S82" s="55" t="str">
        <f t="shared" si="16"/>
        <v/>
      </c>
      <c r="T82" s="55" t="str">
        <f t="shared" si="17"/>
        <v/>
      </c>
      <c r="U82" s="100" t="str" cm="1">
        <f t="array" ref="U82">IF(C82="","",IF(M82="yes", _xlfn.XLOOKUP("Law Enforcement",'Replacement Schedule'!$D$3:$D$20,'Replacement Schedule'!$F$3:$F$20),_xlfn.XLOOKUP(G82&amp;H82,'Replacement Schedule'!$D$3:$D$20&amp;'Replacement Schedule'!$H$3:$H$20,'Replacement Schedule'!$F$3:$F$20)))</f>
        <v/>
      </c>
      <c r="V82" s="100" t="str">
        <f t="shared" ca="1" si="18"/>
        <v/>
      </c>
      <c r="W82" s="100" t="str">
        <f t="shared" ca="1" si="19"/>
        <v/>
      </c>
      <c r="X82" s="100" t="str">
        <f t="shared" si="20"/>
        <v/>
      </c>
      <c r="Y82" s="100" t="str" cm="1">
        <f t="array" ref="Y82">IF(C82="","",_xlfn.XLOOKUP(G82&amp;H82,'Replacement Schedule'!$D$3:$D$20&amp;'Replacement Schedule'!$H$3:$H$20,'Replacement Schedule'!$G$3:$G$20))</f>
        <v/>
      </c>
      <c r="Z82" s="100" t="str">
        <f t="shared" si="21"/>
        <v/>
      </c>
      <c r="AA82" s="100" t="str">
        <f t="shared" ca="1" si="22"/>
        <v/>
      </c>
      <c r="AB82" s="100" t="str">
        <f t="shared" ca="1" si="23"/>
        <v/>
      </c>
      <c r="AC82" s="107" t="e">
        <f t="shared" si="24"/>
        <v>#N/A</v>
      </c>
    </row>
    <row r="83" spans="1:29" x14ac:dyDescent="0.3">
      <c r="A83" s="99"/>
      <c r="B83" s="3">
        <v>51</v>
      </c>
      <c r="C83" s="134" t="str">
        <f>IF('FSEP Worksheet'!C59="","",'FSEP Worksheet'!C59)</f>
        <v/>
      </c>
      <c r="D83" s="134" t="str">
        <f>IF('FSEP Worksheet'!D59="","",'FSEP Worksheet'!D59)</f>
        <v/>
      </c>
      <c r="E83" s="134" t="str">
        <f>IF('FSEP Worksheet'!E59="","",'FSEP Worksheet'!E59)</f>
        <v/>
      </c>
      <c r="F83" s="134" t="str">
        <f>IF('FSEP Worksheet'!F59="","",'FSEP Worksheet'!F59)</f>
        <v/>
      </c>
      <c r="G83" s="134" t="str">
        <f>IF('FSEP Worksheet'!G59="","",'FSEP Worksheet'!G59)</f>
        <v/>
      </c>
      <c r="H83" s="134" t="str">
        <f>IF('FSEP Worksheet'!H59="","",'FSEP Worksheet'!H59)</f>
        <v/>
      </c>
      <c r="I83" s="134" t="str">
        <f>IF('FSEP Worksheet'!I59="","",'FSEP Worksheet'!I59)</f>
        <v/>
      </c>
      <c r="J83" s="134" t="str">
        <f>IF('FSEP Worksheet'!J59="","",'FSEP Worksheet'!J59)</f>
        <v/>
      </c>
      <c r="K83" s="134" t="str">
        <f>IF('FSEP Worksheet'!K59="","",'FSEP Worksheet'!K59)</f>
        <v/>
      </c>
      <c r="L83" s="134" t="str">
        <f>IF('FSEP Worksheet'!L59="","",'FSEP Worksheet'!L59)</f>
        <v/>
      </c>
      <c r="M83" s="134" t="str">
        <f>IF('FSEP Worksheet'!M59="","",'FSEP Worksheet'!M59)</f>
        <v/>
      </c>
      <c r="N83" s="135" t="str">
        <f t="shared" ca="1" si="14"/>
        <v/>
      </c>
      <c r="O83" s="135" t="str">
        <f t="shared" si="15"/>
        <v/>
      </c>
      <c r="P83" s="135" t="str" cm="1">
        <f t="array" ref="P83">IF(O83="","",IF(O83="confirm yellow cells above","More info needed",IF(AND(O83="Replacement Anticipated",OR(I83={"Hybrid-Electric (HYBRID)","Internal Combustion (ICE)"}),M83="No"),"Additional ZEV","No Change in ZEV Count")))</f>
        <v/>
      </c>
      <c r="Q83" s="135" t="str" cm="1">
        <f t="array" ref="Q83">IF(G83="","",IF(AVERAGE(K83:L83)&lt;IF(M83="YES",_xlfn.XLOOKUP(G83&amp;"PSSP",'Replacement Schedule'!$C$23:$C$44&amp;'Replacement Schedule'!$D$23:$D$44,'Replacement Schedule'!$E$23:$E$44),_xlfn.XLOOKUP(G83&amp;H83,'Replacement Schedule'!$C$23:$C$44&amp;'Replacement Schedule'!$D$23:$D$44,'Replacement Schedule'!$E$23:$E$44)),"Additional Verification Needed","Passes Validation"))</f>
        <v/>
      </c>
      <c r="R83" s="100" t="str" cm="1">
        <f t="array" ref="R83">IF(G83="","",IF(M83="YES",_xlfn.XLOOKUP(G83&amp;"PSSP",'Replacement Schedule'!$C$23:$C$44&amp;'Replacement Schedule'!$D$23:$D$44,'Replacement Schedule'!$E$23:$E$44),_xlfn.XLOOKUP(G83&amp;H83,'Replacement Schedule'!$C$23:$C$44&amp;'Replacement Schedule'!$D$23:$D$44,'Replacement Schedule'!$E$23:$E$44)))</f>
        <v/>
      </c>
      <c r="S83" s="55" t="str">
        <f t="shared" si="16"/>
        <v/>
      </c>
      <c r="T83" s="55" t="str">
        <f t="shared" si="17"/>
        <v/>
      </c>
      <c r="U83" s="100" t="str" cm="1">
        <f t="array" ref="U83">IF(C83="","",IF(M83="yes", _xlfn.XLOOKUP("Law Enforcement",'Replacement Schedule'!$D$3:$D$20,'Replacement Schedule'!$F$3:$F$20),_xlfn.XLOOKUP(G83&amp;H83,'Replacement Schedule'!$D$3:$D$20&amp;'Replacement Schedule'!$H$3:$H$20,'Replacement Schedule'!$F$3:$F$20)))</f>
        <v/>
      </c>
      <c r="V83" s="100" t="str">
        <f t="shared" ca="1" si="18"/>
        <v/>
      </c>
      <c r="W83" s="100" t="str">
        <f t="shared" ca="1" si="19"/>
        <v/>
      </c>
      <c r="X83" s="100" t="str">
        <f t="shared" si="20"/>
        <v/>
      </c>
      <c r="Y83" s="100" t="str" cm="1">
        <f t="array" ref="Y83">IF(C83="","",_xlfn.XLOOKUP(G83&amp;H83,'Replacement Schedule'!$D$3:$D$20&amp;'Replacement Schedule'!$H$3:$H$20,'Replacement Schedule'!$G$3:$G$20))</f>
        <v/>
      </c>
      <c r="Z83" s="100" t="str">
        <f t="shared" si="21"/>
        <v/>
      </c>
      <c r="AA83" s="100" t="str">
        <f t="shared" ca="1" si="22"/>
        <v/>
      </c>
      <c r="AB83" s="100" t="str">
        <f t="shared" ca="1" si="23"/>
        <v/>
      </c>
      <c r="AC83" s="107" t="e">
        <f t="shared" si="24"/>
        <v>#N/A</v>
      </c>
    </row>
    <row r="84" spans="1:29" x14ac:dyDescent="0.3">
      <c r="A84" s="99"/>
      <c r="B84" s="3">
        <v>52</v>
      </c>
      <c r="C84" s="134" t="str">
        <f>IF('FSEP Worksheet'!C60="","",'FSEP Worksheet'!C60)</f>
        <v/>
      </c>
      <c r="D84" s="134" t="str">
        <f>IF('FSEP Worksheet'!D60="","",'FSEP Worksheet'!D60)</f>
        <v/>
      </c>
      <c r="E84" s="134" t="str">
        <f>IF('FSEP Worksheet'!E60="","",'FSEP Worksheet'!E60)</f>
        <v/>
      </c>
      <c r="F84" s="134" t="str">
        <f>IF('FSEP Worksheet'!F60="","",'FSEP Worksheet'!F60)</f>
        <v/>
      </c>
      <c r="G84" s="134" t="str">
        <f>IF('FSEP Worksheet'!G60="","",'FSEP Worksheet'!G60)</f>
        <v/>
      </c>
      <c r="H84" s="134" t="str">
        <f>IF('FSEP Worksheet'!H60="","",'FSEP Worksheet'!H60)</f>
        <v/>
      </c>
      <c r="I84" s="134" t="str">
        <f>IF('FSEP Worksheet'!I60="","",'FSEP Worksheet'!I60)</f>
        <v/>
      </c>
      <c r="J84" s="134" t="str">
        <f>IF('FSEP Worksheet'!J60="","",'FSEP Worksheet'!J60)</f>
        <v/>
      </c>
      <c r="K84" s="134" t="str">
        <f>IF('FSEP Worksheet'!K60="","",'FSEP Worksheet'!K60)</f>
        <v/>
      </c>
      <c r="L84" s="134" t="str">
        <f>IF('FSEP Worksheet'!L60="","",'FSEP Worksheet'!L60)</f>
        <v/>
      </c>
      <c r="M84" s="134" t="str">
        <f>IF('FSEP Worksheet'!M60="","",'FSEP Worksheet'!M60)</f>
        <v/>
      </c>
      <c r="N84" s="135" t="str">
        <f t="shared" ca="1" si="14"/>
        <v/>
      </c>
      <c r="O84" s="135" t="str">
        <f t="shared" si="15"/>
        <v/>
      </c>
      <c r="P84" s="135" t="str" cm="1">
        <f t="array" ref="P84">IF(O84="","",IF(O84="confirm yellow cells above","More info needed",IF(AND(O84="Replacement Anticipated",OR(I84={"Hybrid-Electric (HYBRID)","Internal Combustion (ICE)"}),M84="No"),"Additional ZEV","No Change in ZEV Count")))</f>
        <v/>
      </c>
      <c r="Q84" s="135" t="str" cm="1">
        <f t="array" ref="Q84">IF(G84="","",IF(AVERAGE(K84:L84)&lt;IF(M84="YES",_xlfn.XLOOKUP(G84&amp;"PSSP",'Replacement Schedule'!$C$23:$C$44&amp;'Replacement Schedule'!$D$23:$D$44,'Replacement Schedule'!$E$23:$E$44),_xlfn.XLOOKUP(G84&amp;H84,'Replacement Schedule'!$C$23:$C$44&amp;'Replacement Schedule'!$D$23:$D$44,'Replacement Schedule'!$E$23:$E$44)),"Additional Verification Needed","Passes Validation"))</f>
        <v/>
      </c>
      <c r="R84" s="100" t="str" cm="1">
        <f t="array" ref="R84">IF(G84="","",IF(M84="YES",_xlfn.XLOOKUP(G84&amp;"PSSP",'Replacement Schedule'!$C$23:$C$44&amp;'Replacement Schedule'!$D$23:$D$44,'Replacement Schedule'!$E$23:$E$44),_xlfn.XLOOKUP(G84&amp;H84,'Replacement Schedule'!$C$23:$C$44&amp;'Replacement Schedule'!$D$23:$D$44,'Replacement Schedule'!$E$23:$E$44)))</f>
        <v/>
      </c>
      <c r="S84" s="55" t="str">
        <f t="shared" si="16"/>
        <v/>
      </c>
      <c r="T84" s="55" t="str">
        <f t="shared" si="17"/>
        <v/>
      </c>
      <c r="U84" s="100" t="str" cm="1">
        <f t="array" ref="U84">IF(C84="","",IF(M84="yes", _xlfn.XLOOKUP("Law Enforcement",'Replacement Schedule'!$D$3:$D$20,'Replacement Schedule'!$F$3:$F$20),_xlfn.XLOOKUP(G84&amp;H84,'Replacement Schedule'!$D$3:$D$20&amp;'Replacement Schedule'!$H$3:$H$20,'Replacement Schedule'!$F$3:$F$20)))</f>
        <v/>
      </c>
      <c r="V84" s="100" t="str">
        <f t="shared" ca="1" si="18"/>
        <v/>
      </c>
      <c r="W84" s="100" t="str">
        <f t="shared" ca="1" si="19"/>
        <v/>
      </c>
      <c r="X84" s="100" t="str">
        <f t="shared" si="20"/>
        <v/>
      </c>
      <c r="Y84" s="100" t="str" cm="1">
        <f t="array" ref="Y84">IF(C84="","",_xlfn.XLOOKUP(G84&amp;H84,'Replacement Schedule'!$D$3:$D$20&amp;'Replacement Schedule'!$H$3:$H$20,'Replacement Schedule'!$G$3:$G$20))</f>
        <v/>
      </c>
      <c r="Z84" s="100" t="str">
        <f t="shared" si="21"/>
        <v/>
      </c>
      <c r="AA84" s="100" t="str">
        <f t="shared" ca="1" si="22"/>
        <v/>
      </c>
      <c r="AB84" s="100" t="str">
        <f t="shared" ca="1" si="23"/>
        <v/>
      </c>
      <c r="AC84" s="107" t="e">
        <f t="shared" si="24"/>
        <v>#N/A</v>
      </c>
    </row>
    <row r="85" spans="1:29" x14ac:dyDescent="0.3">
      <c r="A85" s="99"/>
      <c r="B85" s="3">
        <v>53</v>
      </c>
      <c r="C85" s="134" t="str">
        <f>IF('FSEP Worksheet'!C61="","",'FSEP Worksheet'!C61)</f>
        <v/>
      </c>
      <c r="D85" s="134" t="str">
        <f>IF('FSEP Worksheet'!D61="","",'FSEP Worksheet'!D61)</f>
        <v/>
      </c>
      <c r="E85" s="134" t="str">
        <f>IF('FSEP Worksheet'!E61="","",'FSEP Worksheet'!E61)</f>
        <v/>
      </c>
      <c r="F85" s="134" t="str">
        <f>IF('FSEP Worksheet'!F61="","",'FSEP Worksheet'!F61)</f>
        <v/>
      </c>
      <c r="G85" s="134" t="str">
        <f>IF('FSEP Worksheet'!G61="","",'FSEP Worksheet'!G61)</f>
        <v/>
      </c>
      <c r="H85" s="134" t="str">
        <f>IF('FSEP Worksheet'!H61="","",'FSEP Worksheet'!H61)</f>
        <v/>
      </c>
      <c r="I85" s="134" t="str">
        <f>IF('FSEP Worksheet'!I61="","",'FSEP Worksheet'!I61)</f>
        <v/>
      </c>
      <c r="J85" s="134" t="str">
        <f>IF('FSEP Worksheet'!J61="","",'FSEP Worksheet'!J61)</f>
        <v/>
      </c>
      <c r="K85" s="134" t="str">
        <f>IF('FSEP Worksheet'!K61="","",'FSEP Worksheet'!K61)</f>
        <v/>
      </c>
      <c r="L85" s="134" t="str">
        <f>IF('FSEP Worksheet'!L61="","",'FSEP Worksheet'!L61)</f>
        <v/>
      </c>
      <c r="M85" s="134" t="str">
        <f>IF('FSEP Worksheet'!M61="","",'FSEP Worksheet'!M61)</f>
        <v/>
      </c>
      <c r="N85" s="135" t="str">
        <f t="shared" ca="1" si="14"/>
        <v/>
      </c>
      <c r="O85" s="135" t="str">
        <f t="shared" si="15"/>
        <v/>
      </c>
      <c r="P85" s="135" t="str" cm="1">
        <f t="array" ref="P85">IF(O85="","",IF(O85="confirm yellow cells above","More info needed",IF(AND(O85="Replacement Anticipated",OR(I85={"Hybrid-Electric (HYBRID)","Internal Combustion (ICE)"}),M85="No"),"Additional ZEV","No Change in ZEV Count")))</f>
        <v/>
      </c>
      <c r="Q85" s="135" t="str" cm="1">
        <f t="array" ref="Q85">IF(G85="","",IF(AVERAGE(K85:L85)&lt;IF(M85="YES",_xlfn.XLOOKUP(G85&amp;"PSSP",'Replacement Schedule'!$C$23:$C$44&amp;'Replacement Schedule'!$D$23:$D$44,'Replacement Schedule'!$E$23:$E$44),_xlfn.XLOOKUP(G85&amp;H85,'Replacement Schedule'!$C$23:$C$44&amp;'Replacement Schedule'!$D$23:$D$44,'Replacement Schedule'!$E$23:$E$44)),"Additional Verification Needed","Passes Validation"))</f>
        <v/>
      </c>
      <c r="R85" s="100" t="str" cm="1">
        <f t="array" ref="R85">IF(G85="","",IF(M85="YES",_xlfn.XLOOKUP(G85&amp;"PSSP",'Replacement Schedule'!$C$23:$C$44&amp;'Replacement Schedule'!$D$23:$D$44,'Replacement Schedule'!$E$23:$E$44),_xlfn.XLOOKUP(G85&amp;H85,'Replacement Schedule'!$C$23:$C$44&amp;'Replacement Schedule'!$D$23:$D$44,'Replacement Schedule'!$E$23:$E$44)))</f>
        <v/>
      </c>
      <c r="S85" s="55" t="str">
        <f t="shared" si="16"/>
        <v/>
      </c>
      <c r="T85" s="55" t="str">
        <f t="shared" si="17"/>
        <v/>
      </c>
      <c r="U85" s="100" t="str" cm="1">
        <f t="array" ref="U85">IF(C85="","",IF(M85="yes", _xlfn.XLOOKUP("Law Enforcement",'Replacement Schedule'!$D$3:$D$20,'Replacement Schedule'!$F$3:$F$20),_xlfn.XLOOKUP(G85&amp;H85,'Replacement Schedule'!$D$3:$D$20&amp;'Replacement Schedule'!$H$3:$H$20,'Replacement Schedule'!$F$3:$F$20)))</f>
        <v/>
      </c>
      <c r="V85" s="100" t="str">
        <f t="shared" ca="1" si="18"/>
        <v/>
      </c>
      <c r="W85" s="100" t="str">
        <f t="shared" ca="1" si="19"/>
        <v/>
      </c>
      <c r="X85" s="100" t="str">
        <f t="shared" si="20"/>
        <v/>
      </c>
      <c r="Y85" s="100" t="str" cm="1">
        <f t="array" ref="Y85">IF(C85="","",_xlfn.XLOOKUP(G85&amp;H85,'Replacement Schedule'!$D$3:$D$20&amp;'Replacement Schedule'!$H$3:$H$20,'Replacement Schedule'!$G$3:$G$20))</f>
        <v/>
      </c>
      <c r="Z85" s="100" t="str">
        <f t="shared" si="21"/>
        <v/>
      </c>
      <c r="AA85" s="100" t="str">
        <f t="shared" ca="1" si="22"/>
        <v/>
      </c>
      <c r="AB85" s="100" t="str">
        <f t="shared" ca="1" si="23"/>
        <v/>
      </c>
      <c r="AC85" s="107" t="e">
        <f t="shared" si="24"/>
        <v>#N/A</v>
      </c>
    </row>
    <row r="86" spans="1:29" x14ac:dyDescent="0.3">
      <c r="A86" s="99"/>
      <c r="B86" s="3">
        <v>54</v>
      </c>
      <c r="C86" s="134" t="str">
        <f>IF('FSEP Worksheet'!C62="","",'FSEP Worksheet'!C62)</f>
        <v/>
      </c>
      <c r="D86" s="134" t="str">
        <f>IF('FSEP Worksheet'!D62="","",'FSEP Worksheet'!D62)</f>
        <v/>
      </c>
      <c r="E86" s="134" t="str">
        <f>IF('FSEP Worksheet'!E62="","",'FSEP Worksheet'!E62)</f>
        <v/>
      </c>
      <c r="F86" s="134" t="str">
        <f>IF('FSEP Worksheet'!F62="","",'FSEP Worksheet'!F62)</f>
        <v/>
      </c>
      <c r="G86" s="134" t="str">
        <f>IF('FSEP Worksheet'!G62="","",'FSEP Worksheet'!G62)</f>
        <v/>
      </c>
      <c r="H86" s="134" t="str">
        <f>IF('FSEP Worksheet'!H62="","",'FSEP Worksheet'!H62)</f>
        <v/>
      </c>
      <c r="I86" s="134" t="str">
        <f>IF('FSEP Worksheet'!I62="","",'FSEP Worksheet'!I62)</f>
        <v/>
      </c>
      <c r="J86" s="134" t="str">
        <f>IF('FSEP Worksheet'!J62="","",'FSEP Worksheet'!J62)</f>
        <v/>
      </c>
      <c r="K86" s="134" t="str">
        <f>IF('FSEP Worksheet'!K62="","",'FSEP Worksheet'!K62)</f>
        <v/>
      </c>
      <c r="L86" s="134" t="str">
        <f>IF('FSEP Worksheet'!L62="","",'FSEP Worksheet'!L62)</f>
        <v/>
      </c>
      <c r="M86" s="134" t="str">
        <f>IF('FSEP Worksheet'!M62="","",'FSEP Worksheet'!M62)</f>
        <v/>
      </c>
      <c r="N86" s="135" t="str">
        <f t="shared" ca="1" si="14"/>
        <v/>
      </c>
      <c r="O86" s="135" t="str">
        <f t="shared" si="15"/>
        <v/>
      </c>
      <c r="P86" s="135" t="str" cm="1">
        <f t="array" ref="P86">IF(O86="","",IF(O86="confirm yellow cells above","More info needed",IF(AND(O86="Replacement Anticipated",OR(I86={"Hybrid-Electric (HYBRID)","Internal Combustion (ICE)"}),M86="No"),"Additional ZEV","No Change in ZEV Count")))</f>
        <v/>
      </c>
      <c r="Q86" s="135" t="str" cm="1">
        <f t="array" ref="Q86">IF(G86="","",IF(AVERAGE(K86:L86)&lt;IF(M86="YES",_xlfn.XLOOKUP(G86&amp;"PSSP",'Replacement Schedule'!$C$23:$C$44&amp;'Replacement Schedule'!$D$23:$D$44,'Replacement Schedule'!$E$23:$E$44),_xlfn.XLOOKUP(G86&amp;H86,'Replacement Schedule'!$C$23:$C$44&amp;'Replacement Schedule'!$D$23:$D$44,'Replacement Schedule'!$E$23:$E$44)),"Additional Verification Needed","Passes Validation"))</f>
        <v/>
      </c>
      <c r="R86" s="100" t="str" cm="1">
        <f t="array" ref="R86">IF(G86="","",IF(M86="YES",_xlfn.XLOOKUP(G86&amp;"PSSP",'Replacement Schedule'!$C$23:$C$44&amp;'Replacement Schedule'!$D$23:$D$44,'Replacement Schedule'!$E$23:$E$44),_xlfn.XLOOKUP(G86&amp;H86,'Replacement Schedule'!$C$23:$C$44&amp;'Replacement Schedule'!$D$23:$D$44,'Replacement Schedule'!$E$23:$E$44)))</f>
        <v/>
      </c>
      <c r="S86" s="55" t="str">
        <f t="shared" si="16"/>
        <v/>
      </c>
      <c r="T86" s="55" t="str">
        <f t="shared" si="17"/>
        <v/>
      </c>
      <c r="U86" s="100" t="str" cm="1">
        <f t="array" ref="U86">IF(C86="","",IF(M86="yes", _xlfn.XLOOKUP("Law Enforcement",'Replacement Schedule'!$D$3:$D$20,'Replacement Schedule'!$F$3:$F$20),_xlfn.XLOOKUP(G86&amp;H86,'Replacement Schedule'!$D$3:$D$20&amp;'Replacement Schedule'!$H$3:$H$20,'Replacement Schedule'!$F$3:$F$20)))</f>
        <v/>
      </c>
      <c r="V86" s="100" t="str">
        <f t="shared" ca="1" si="18"/>
        <v/>
      </c>
      <c r="W86" s="100" t="str">
        <f t="shared" ca="1" si="19"/>
        <v/>
      </c>
      <c r="X86" s="100" t="str">
        <f t="shared" si="20"/>
        <v/>
      </c>
      <c r="Y86" s="100" t="str" cm="1">
        <f t="array" ref="Y86">IF(C86="","",_xlfn.XLOOKUP(G86&amp;H86,'Replacement Schedule'!$D$3:$D$20&amp;'Replacement Schedule'!$H$3:$H$20,'Replacement Schedule'!$G$3:$G$20))</f>
        <v/>
      </c>
      <c r="Z86" s="100" t="str">
        <f t="shared" si="21"/>
        <v/>
      </c>
      <c r="AA86" s="100" t="str">
        <f t="shared" ca="1" si="22"/>
        <v/>
      </c>
      <c r="AB86" s="100" t="str">
        <f t="shared" ca="1" si="23"/>
        <v/>
      </c>
      <c r="AC86" s="107" t="e">
        <f t="shared" si="24"/>
        <v>#N/A</v>
      </c>
    </row>
    <row r="87" spans="1:29" x14ac:dyDescent="0.3">
      <c r="A87" s="99"/>
      <c r="B87" s="3">
        <v>55</v>
      </c>
      <c r="C87" s="134" t="str">
        <f>IF('FSEP Worksheet'!C63="","",'FSEP Worksheet'!C63)</f>
        <v/>
      </c>
      <c r="D87" s="134" t="str">
        <f>IF('FSEP Worksheet'!D63="","",'FSEP Worksheet'!D63)</f>
        <v/>
      </c>
      <c r="E87" s="134" t="str">
        <f>IF('FSEP Worksheet'!E63="","",'FSEP Worksheet'!E63)</f>
        <v/>
      </c>
      <c r="F87" s="134" t="str">
        <f>IF('FSEP Worksheet'!F63="","",'FSEP Worksheet'!F63)</f>
        <v/>
      </c>
      <c r="G87" s="134" t="str">
        <f>IF('FSEP Worksheet'!G63="","",'FSEP Worksheet'!G63)</f>
        <v/>
      </c>
      <c r="H87" s="134" t="str">
        <f>IF('FSEP Worksheet'!H63="","",'FSEP Worksheet'!H63)</f>
        <v/>
      </c>
      <c r="I87" s="134" t="str">
        <f>IF('FSEP Worksheet'!I63="","",'FSEP Worksheet'!I63)</f>
        <v/>
      </c>
      <c r="J87" s="134" t="str">
        <f>IF('FSEP Worksheet'!J63="","",'FSEP Worksheet'!J63)</f>
        <v/>
      </c>
      <c r="K87" s="134" t="str">
        <f>IF('FSEP Worksheet'!K63="","",'FSEP Worksheet'!K63)</f>
        <v/>
      </c>
      <c r="L87" s="134" t="str">
        <f>IF('FSEP Worksheet'!L63="","",'FSEP Worksheet'!L63)</f>
        <v/>
      </c>
      <c r="M87" s="134" t="str">
        <f>IF('FSEP Worksheet'!M63="","",'FSEP Worksheet'!M63)</f>
        <v/>
      </c>
      <c r="N87" s="135" t="str">
        <f t="shared" ca="1" si="14"/>
        <v/>
      </c>
      <c r="O87" s="135" t="str">
        <f t="shared" si="15"/>
        <v/>
      </c>
      <c r="P87" s="135" t="str" cm="1">
        <f t="array" ref="P87">IF(O87="","",IF(O87="confirm yellow cells above","More info needed",IF(AND(O87="Replacement Anticipated",OR(I87={"Hybrid-Electric (HYBRID)","Internal Combustion (ICE)"}),M87="No"),"Additional ZEV","No Change in ZEV Count")))</f>
        <v/>
      </c>
      <c r="Q87" s="135" t="str" cm="1">
        <f t="array" ref="Q87">IF(G87="","",IF(AVERAGE(K87:L87)&lt;IF(M87="YES",_xlfn.XLOOKUP(G87&amp;"PSSP",'Replacement Schedule'!$C$23:$C$44&amp;'Replacement Schedule'!$D$23:$D$44,'Replacement Schedule'!$E$23:$E$44),_xlfn.XLOOKUP(G87&amp;H87,'Replacement Schedule'!$C$23:$C$44&amp;'Replacement Schedule'!$D$23:$D$44,'Replacement Schedule'!$E$23:$E$44)),"Additional Verification Needed","Passes Validation"))</f>
        <v/>
      </c>
      <c r="R87" s="100" t="str" cm="1">
        <f t="array" ref="R87">IF(G87="","",IF(M87="YES",_xlfn.XLOOKUP(G87&amp;"PSSP",'Replacement Schedule'!$C$23:$C$44&amp;'Replacement Schedule'!$D$23:$D$44,'Replacement Schedule'!$E$23:$E$44),_xlfn.XLOOKUP(G87&amp;H87,'Replacement Schedule'!$C$23:$C$44&amp;'Replacement Schedule'!$D$23:$D$44,'Replacement Schedule'!$E$23:$E$44)))</f>
        <v/>
      </c>
      <c r="S87" s="55" t="str">
        <f t="shared" si="16"/>
        <v/>
      </c>
      <c r="T87" s="55" t="str">
        <f t="shared" si="17"/>
        <v/>
      </c>
      <c r="U87" s="100" t="str" cm="1">
        <f t="array" ref="U87">IF(C87="","",IF(M87="yes", _xlfn.XLOOKUP("Law Enforcement",'Replacement Schedule'!$D$3:$D$20,'Replacement Schedule'!$F$3:$F$20),_xlfn.XLOOKUP(G87&amp;H87,'Replacement Schedule'!$D$3:$D$20&amp;'Replacement Schedule'!$H$3:$H$20,'Replacement Schedule'!$F$3:$F$20)))</f>
        <v/>
      </c>
      <c r="V87" s="100" t="str">
        <f t="shared" ca="1" si="18"/>
        <v/>
      </c>
      <c r="W87" s="100" t="str">
        <f t="shared" ca="1" si="19"/>
        <v/>
      </c>
      <c r="X87" s="100" t="str">
        <f t="shared" si="20"/>
        <v/>
      </c>
      <c r="Y87" s="100" t="str" cm="1">
        <f t="array" ref="Y87">IF(C87="","",_xlfn.XLOOKUP(G87&amp;H87,'Replacement Schedule'!$D$3:$D$20&amp;'Replacement Schedule'!$H$3:$H$20,'Replacement Schedule'!$G$3:$G$20))</f>
        <v/>
      </c>
      <c r="Z87" s="100" t="str">
        <f t="shared" si="21"/>
        <v/>
      </c>
      <c r="AA87" s="100" t="str">
        <f t="shared" ca="1" si="22"/>
        <v/>
      </c>
      <c r="AB87" s="100" t="str">
        <f t="shared" ca="1" si="23"/>
        <v/>
      </c>
      <c r="AC87" s="107" t="e">
        <f t="shared" si="24"/>
        <v>#N/A</v>
      </c>
    </row>
    <row r="88" spans="1:29" x14ac:dyDescent="0.3">
      <c r="A88" s="99"/>
      <c r="B88" s="3">
        <v>56</v>
      </c>
      <c r="C88" s="134" t="str">
        <f>IF('FSEP Worksheet'!C64="","",'FSEP Worksheet'!C64)</f>
        <v/>
      </c>
      <c r="D88" s="134" t="str">
        <f>IF('FSEP Worksheet'!D64="","",'FSEP Worksheet'!D64)</f>
        <v/>
      </c>
      <c r="E88" s="134" t="str">
        <f>IF('FSEP Worksheet'!E64="","",'FSEP Worksheet'!E64)</f>
        <v/>
      </c>
      <c r="F88" s="134" t="str">
        <f>IF('FSEP Worksheet'!F64="","",'FSEP Worksheet'!F64)</f>
        <v/>
      </c>
      <c r="G88" s="134" t="str">
        <f>IF('FSEP Worksheet'!G64="","",'FSEP Worksheet'!G64)</f>
        <v/>
      </c>
      <c r="H88" s="134" t="str">
        <f>IF('FSEP Worksheet'!H64="","",'FSEP Worksheet'!H64)</f>
        <v/>
      </c>
      <c r="I88" s="134" t="str">
        <f>IF('FSEP Worksheet'!I64="","",'FSEP Worksheet'!I64)</f>
        <v/>
      </c>
      <c r="J88" s="134" t="str">
        <f>IF('FSEP Worksheet'!J64="","",'FSEP Worksheet'!J64)</f>
        <v/>
      </c>
      <c r="K88" s="134" t="str">
        <f>IF('FSEP Worksheet'!K64="","",'FSEP Worksheet'!K64)</f>
        <v/>
      </c>
      <c r="L88" s="134" t="str">
        <f>IF('FSEP Worksheet'!L64="","",'FSEP Worksheet'!L64)</f>
        <v/>
      </c>
      <c r="M88" s="134" t="str">
        <f>IF('FSEP Worksheet'!M64="","",'FSEP Worksheet'!M64)</f>
        <v/>
      </c>
      <c r="N88" s="135" t="str">
        <f t="shared" ca="1" si="14"/>
        <v/>
      </c>
      <c r="O88" s="135" t="str">
        <f t="shared" si="15"/>
        <v/>
      </c>
      <c r="P88" s="135" t="str" cm="1">
        <f t="array" ref="P88">IF(O88="","",IF(O88="confirm yellow cells above","More info needed",IF(AND(O88="Replacement Anticipated",OR(I88={"Hybrid-Electric (HYBRID)","Internal Combustion (ICE)"}),M88="No"),"Additional ZEV","No Change in ZEV Count")))</f>
        <v/>
      </c>
      <c r="Q88" s="135" t="str" cm="1">
        <f t="array" ref="Q88">IF(G88="","",IF(AVERAGE(K88:L88)&lt;IF(M88="YES",_xlfn.XLOOKUP(G88&amp;"PSSP",'Replacement Schedule'!$C$23:$C$44&amp;'Replacement Schedule'!$D$23:$D$44,'Replacement Schedule'!$E$23:$E$44),_xlfn.XLOOKUP(G88&amp;H88,'Replacement Schedule'!$C$23:$C$44&amp;'Replacement Schedule'!$D$23:$D$44,'Replacement Schedule'!$E$23:$E$44)),"Additional Verification Needed","Passes Validation"))</f>
        <v/>
      </c>
      <c r="R88" s="100" t="str" cm="1">
        <f t="array" ref="R88">IF(G88="","",IF(M88="YES",_xlfn.XLOOKUP(G88&amp;"PSSP",'Replacement Schedule'!$C$23:$C$44&amp;'Replacement Schedule'!$D$23:$D$44,'Replacement Schedule'!$E$23:$E$44),_xlfn.XLOOKUP(G88&amp;H88,'Replacement Schedule'!$C$23:$C$44&amp;'Replacement Schedule'!$D$23:$D$44,'Replacement Schedule'!$E$23:$E$44)))</f>
        <v/>
      </c>
      <c r="S88" s="55" t="str">
        <f t="shared" si="16"/>
        <v/>
      </c>
      <c r="T88" s="55" t="str">
        <f t="shared" si="17"/>
        <v/>
      </c>
      <c r="U88" s="100" t="str" cm="1">
        <f t="array" ref="U88">IF(C88="","",IF(M88="yes", _xlfn.XLOOKUP("Law Enforcement",'Replacement Schedule'!$D$3:$D$20,'Replacement Schedule'!$F$3:$F$20),_xlfn.XLOOKUP(G88&amp;H88,'Replacement Schedule'!$D$3:$D$20&amp;'Replacement Schedule'!$H$3:$H$20,'Replacement Schedule'!$F$3:$F$20)))</f>
        <v/>
      </c>
      <c r="V88" s="100" t="str">
        <f t="shared" ca="1" si="18"/>
        <v/>
      </c>
      <c r="W88" s="100" t="str">
        <f t="shared" ca="1" si="19"/>
        <v/>
      </c>
      <c r="X88" s="100" t="str">
        <f t="shared" si="20"/>
        <v/>
      </c>
      <c r="Y88" s="100" t="str" cm="1">
        <f t="array" ref="Y88">IF(C88="","",_xlfn.XLOOKUP(G88&amp;H88,'Replacement Schedule'!$D$3:$D$20&amp;'Replacement Schedule'!$H$3:$H$20,'Replacement Schedule'!$G$3:$G$20))</f>
        <v/>
      </c>
      <c r="Z88" s="100" t="str">
        <f t="shared" si="21"/>
        <v/>
      </c>
      <c r="AA88" s="100" t="str">
        <f t="shared" ca="1" si="22"/>
        <v/>
      </c>
      <c r="AB88" s="100" t="str">
        <f t="shared" ca="1" si="23"/>
        <v/>
      </c>
      <c r="AC88" s="107" t="e">
        <f t="shared" si="24"/>
        <v>#N/A</v>
      </c>
    </row>
    <row r="89" spans="1:29" x14ac:dyDescent="0.3">
      <c r="A89" s="99"/>
      <c r="B89" s="3">
        <v>57</v>
      </c>
      <c r="C89" s="134" t="str">
        <f>IF('FSEP Worksheet'!C65="","",'FSEP Worksheet'!C65)</f>
        <v/>
      </c>
      <c r="D89" s="134" t="str">
        <f>IF('FSEP Worksheet'!D65="","",'FSEP Worksheet'!D65)</f>
        <v/>
      </c>
      <c r="E89" s="134" t="str">
        <f>IF('FSEP Worksheet'!E65="","",'FSEP Worksheet'!E65)</f>
        <v/>
      </c>
      <c r="F89" s="134" t="str">
        <f>IF('FSEP Worksheet'!F65="","",'FSEP Worksheet'!F65)</f>
        <v/>
      </c>
      <c r="G89" s="134" t="str">
        <f>IF('FSEP Worksheet'!G65="","",'FSEP Worksheet'!G65)</f>
        <v/>
      </c>
      <c r="H89" s="134" t="str">
        <f>IF('FSEP Worksheet'!H65="","",'FSEP Worksheet'!H65)</f>
        <v/>
      </c>
      <c r="I89" s="134" t="str">
        <f>IF('FSEP Worksheet'!I65="","",'FSEP Worksheet'!I65)</f>
        <v/>
      </c>
      <c r="J89" s="134" t="str">
        <f>IF('FSEP Worksheet'!J65="","",'FSEP Worksheet'!J65)</f>
        <v/>
      </c>
      <c r="K89" s="134" t="str">
        <f>IF('FSEP Worksheet'!K65="","",'FSEP Worksheet'!K65)</f>
        <v/>
      </c>
      <c r="L89" s="134" t="str">
        <f>IF('FSEP Worksheet'!L65="","",'FSEP Worksheet'!L65)</f>
        <v/>
      </c>
      <c r="M89" s="134" t="str">
        <f>IF('FSEP Worksheet'!M65="","",'FSEP Worksheet'!M65)</f>
        <v/>
      </c>
      <c r="N89" s="135" t="str">
        <f t="shared" ca="1" si="14"/>
        <v/>
      </c>
      <c r="O89" s="135" t="str">
        <f t="shared" si="15"/>
        <v/>
      </c>
      <c r="P89" s="135" t="str" cm="1">
        <f t="array" ref="P89">IF(O89="","",IF(O89="confirm yellow cells above","More info needed",IF(AND(O89="Replacement Anticipated",OR(I89={"Hybrid-Electric (HYBRID)","Internal Combustion (ICE)"}),M89="No"),"Additional ZEV","No Change in ZEV Count")))</f>
        <v/>
      </c>
      <c r="Q89" s="135" t="str" cm="1">
        <f t="array" ref="Q89">IF(G89="","",IF(AVERAGE(K89:L89)&lt;IF(M89="YES",_xlfn.XLOOKUP(G89&amp;"PSSP",'Replacement Schedule'!$C$23:$C$44&amp;'Replacement Schedule'!$D$23:$D$44,'Replacement Schedule'!$E$23:$E$44),_xlfn.XLOOKUP(G89&amp;H89,'Replacement Schedule'!$C$23:$C$44&amp;'Replacement Schedule'!$D$23:$D$44,'Replacement Schedule'!$E$23:$E$44)),"Additional Verification Needed","Passes Validation"))</f>
        <v/>
      </c>
      <c r="R89" s="100" t="str" cm="1">
        <f t="array" ref="R89">IF(G89="","",IF(M89="YES",_xlfn.XLOOKUP(G89&amp;"PSSP",'Replacement Schedule'!$C$23:$C$44&amp;'Replacement Schedule'!$D$23:$D$44,'Replacement Schedule'!$E$23:$E$44),_xlfn.XLOOKUP(G89&amp;H89,'Replacement Schedule'!$C$23:$C$44&amp;'Replacement Schedule'!$D$23:$D$44,'Replacement Schedule'!$E$23:$E$44)))</f>
        <v/>
      </c>
      <c r="S89" s="55" t="str">
        <f t="shared" si="16"/>
        <v/>
      </c>
      <c r="T89" s="55" t="str">
        <f t="shared" si="17"/>
        <v/>
      </c>
      <c r="U89" s="100" t="str" cm="1">
        <f t="array" ref="U89">IF(C89="","",IF(M89="yes", _xlfn.XLOOKUP("Law Enforcement",'Replacement Schedule'!$D$3:$D$20,'Replacement Schedule'!$F$3:$F$20),_xlfn.XLOOKUP(G89&amp;H89,'Replacement Schedule'!$D$3:$D$20&amp;'Replacement Schedule'!$H$3:$H$20,'Replacement Schedule'!$F$3:$F$20)))</f>
        <v/>
      </c>
      <c r="V89" s="100" t="str">
        <f t="shared" ca="1" si="18"/>
        <v/>
      </c>
      <c r="W89" s="100" t="str">
        <f t="shared" ca="1" si="19"/>
        <v/>
      </c>
      <c r="X89" s="100" t="str">
        <f t="shared" si="20"/>
        <v/>
      </c>
      <c r="Y89" s="100" t="str" cm="1">
        <f t="array" ref="Y89">IF(C89="","",_xlfn.XLOOKUP(G89&amp;H89,'Replacement Schedule'!$D$3:$D$20&amp;'Replacement Schedule'!$H$3:$H$20,'Replacement Schedule'!$G$3:$G$20))</f>
        <v/>
      </c>
      <c r="Z89" s="100" t="str">
        <f t="shared" si="21"/>
        <v/>
      </c>
      <c r="AA89" s="100" t="str">
        <f t="shared" ca="1" si="22"/>
        <v/>
      </c>
      <c r="AB89" s="100" t="str">
        <f t="shared" ca="1" si="23"/>
        <v/>
      </c>
      <c r="AC89" s="107" t="e">
        <f t="shared" si="24"/>
        <v>#N/A</v>
      </c>
    </row>
    <row r="90" spans="1:29" x14ac:dyDescent="0.3">
      <c r="A90" s="99"/>
      <c r="B90" s="3">
        <v>58</v>
      </c>
      <c r="C90" s="134" t="str">
        <f>IF('FSEP Worksheet'!C66="","",'FSEP Worksheet'!C66)</f>
        <v/>
      </c>
      <c r="D90" s="134" t="str">
        <f>IF('FSEP Worksheet'!D66="","",'FSEP Worksheet'!D66)</f>
        <v/>
      </c>
      <c r="E90" s="134" t="str">
        <f>IF('FSEP Worksheet'!E66="","",'FSEP Worksheet'!E66)</f>
        <v/>
      </c>
      <c r="F90" s="134" t="str">
        <f>IF('FSEP Worksheet'!F66="","",'FSEP Worksheet'!F66)</f>
        <v/>
      </c>
      <c r="G90" s="134" t="str">
        <f>IF('FSEP Worksheet'!G66="","",'FSEP Worksheet'!G66)</f>
        <v/>
      </c>
      <c r="H90" s="134" t="str">
        <f>IF('FSEP Worksheet'!H66="","",'FSEP Worksheet'!H66)</f>
        <v/>
      </c>
      <c r="I90" s="134" t="str">
        <f>IF('FSEP Worksheet'!I66="","",'FSEP Worksheet'!I66)</f>
        <v/>
      </c>
      <c r="J90" s="134" t="str">
        <f>IF('FSEP Worksheet'!J66="","",'FSEP Worksheet'!J66)</f>
        <v/>
      </c>
      <c r="K90" s="134" t="str">
        <f>IF('FSEP Worksheet'!K66="","",'FSEP Worksheet'!K66)</f>
        <v/>
      </c>
      <c r="L90" s="134" t="str">
        <f>IF('FSEP Worksheet'!L66="","",'FSEP Worksheet'!L66)</f>
        <v/>
      </c>
      <c r="M90" s="134" t="str">
        <f>IF('FSEP Worksheet'!M66="","",'FSEP Worksheet'!M66)</f>
        <v/>
      </c>
      <c r="N90" s="135" t="str">
        <f t="shared" ca="1" si="14"/>
        <v/>
      </c>
      <c r="O90" s="135" t="str">
        <f t="shared" si="15"/>
        <v/>
      </c>
      <c r="P90" s="135" t="str" cm="1">
        <f t="array" ref="P90">IF(O90="","",IF(O90="confirm yellow cells above","More info needed",IF(AND(O90="Replacement Anticipated",OR(I90={"Hybrid-Electric (HYBRID)","Internal Combustion (ICE)"}),M90="No"),"Additional ZEV","No Change in ZEV Count")))</f>
        <v/>
      </c>
      <c r="Q90" s="135" t="str" cm="1">
        <f t="array" ref="Q90">IF(G90="","",IF(AVERAGE(K90:L90)&lt;IF(M90="YES",_xlfn.XLOOKUP(G90&amp;"PSSP",'Replacement Schedule'!$C$23:$C$44&amp;'Replacement Schedule'!$D$23:$D$44,'Replacement Schedule'!$E$23:$E$44),_xlfn.XLOOKUP(G90&amp;H90,'Replacement Schedule'!$C$23:$C$44&amp;'Replacement Schedule'!$D$23:$D$44,'Replacement Schedule'!$E$23:$E$44)),"Additional Verification Needed","Passes Validation"))</f>
        <v/>
      </c>
      <c r="R90" s="100" t="str" cm="1">
        <f t="array" ref="R90">IF(G90="","",IF(M90="YES",_xlfn.XLOOKUP(G90&amp;"PSSP",'Replacement Schedule'!$C$23:$C$44&amp;'Replacement Schedule'!$D$23:$D$44,'Replacement Schedule'!$E$23:$E$44),_xlfn.XLOOKUP(G90&amp;H90,'Replacement Schedule'!$C$23:$C$44&amp;'Replacement Schedule'!$D$23:$D$44,'Replacement Schedule'!$E$23:$E$44)))</f>
        <v/>
      </c>
      <c r="S90" s="55" t="str">
        <f t="shared" si="16"/>
        <v/>
      </c>
      <c r="T90" s="55" t="str">
        <f t="shared" si="17"/>
        <v/>
      </c>
      <c r="U90" s="100" t="str" cm="1">
        <f t="array" ref="U90">IF(C90="","",IF(M90="yes", _xlfn.XLOOKUP("Law Enforcement",'Replacement Schedule'!$D$3:$D$20,'Replacement Schedule'!$F$3:$F$20),_xlfn.XLOOKUP(G90&amp;H90,'Replacement Schedule'!$D$3:$D$20&amp;'Replacement Schedule'!$H$3:$H$20,'Replacement Schedule'!$F$3:$F$20)))</f>
        <v/>
      </c>
      <c r="V90" s="100" t="str">
        <f t="shared" ca="1" si="18"/>
        <v/>
      </c>
      <c r="W90" s="100" t="str">
        <f t="shared" ca="1" si="19"/>
        <v/>
      </c>
      <c r="X90" s="100" t="str">
        <f t="shared" si="20"/>
        <v/>
      </c>
      <c r="Y90" s="100" t="str" cm="1">
        <f t="array" ref="Y90">IF(C90="","",_xlfn.XLOOKUP(G90&amp;H90,'Replacement Schedule'!$D$3:$D$20&amp;'Replacement Schedule'!$H$3:$H$20,'Replacement Schedule'!$G$3:$G$20))</f>
        <v/>
      </c>
      <c r="Z90" s="100" t="str">
        <f t="shared" si="21"/>
        <v/>
      </c>
      <c r="AA90" s="100" t="str">
        <f t="shared" ca="1" si="22"/>
        <v/>
      </c>
      <c r="AB90" s="100" t="str">
        <f t="shared" ca="1" si="23"/>
        <v/>
      </c>
      <c r="AC90" s="107" t="e">
        <f t="shared" si="24"/>
        <v>#N/A</v>
      </c>
    </row>
    <row r="91" spans="1:29" x14ac:dyDescent="0.3">
      <c r="A91" s="99"/>
      <c r="B91" s="3">
        <v>59</v>
      </c>
      <c r="C91" s="134" t="str">
        <f>IF('FSEP Worksheet'!C67="","",'FSEP Worksheet'!C67)</f>
        <v/>
      </c>
      <c r="D91" s="134" t="str">
        <f>IF('FSEP Worksheet'!D67="","",'FSEP Worksheet'!D67)</f>
        <v/>
      </c>
      <c r="E91" s="134" t="str">
        <f>IF('FSEP Worksheet'!E67="","",'FSEP Worksheet'!E67)</f>
        <v/>
      </c>
      <c r="F91" s="134" t="str">
        <f>IF('FSEP Worksheet'!F67="","",'FSEP Worksheet'!F67)</f>
        <v/>
      </c>
      <c r="G91" s="134" t="str">
        <f>IF('FSEP Worksheet'!G67="","",'FSEP Worksheet'!G67)</f>
        <v/>
      </c>
      <c r="H91" s="134" t="str">
        <f>IF('FSEP Worksheet'!H67="","",'FSEP Worksheet'!H67)</f>
        <v/>
      </c>
      <c r="I91" s="134" t="str">
        <f>IF('FSEP Worksheet'!I67="","",'FSEP Worksheet'!I67)</f>
        <v/>
      </c>
      <c r="J91" s="134" t="str">
        <f>IF('FSEP Worksheet'!J67="","",'FSEP Worksheet'!J67)</f>
        <v/>
      </c>
      <c r="K91" s="134" t="str">
        <f>IF('FSEP Worksheet'!K67="","",'FSEP Worksheet'!K67)</f>
        <v/>
      </c>
      <c r="L91" s="134" t="str">
        <f>IF('FSEP Worksheet'!L67="","",'FSEP Worksheet'!L67)</f>
        <v/>
      </c>
      <c r="M91" s="134" t="str">
        <f>IF('FSEP Worksheet'!M67="","",'FSEP Worksheet'!M67)</f>
        <v/>
      </c>
      <c r="N91" s="135" t="str">
        <f t="shared" ca="1" si="14"/>
        <v/>
      </c>
      <c r="O91" s="135" t="str">
        <f t="shared" si="15"/>
        <v/>
      </c>
      <c r="P91" s="135" t="str" cm="1">
        <f t="array" ref="P91">IF(O91="","",IF(O91="confirm yellow cells above","More info needed",IF(AND(O91="Replacement Anticipated",OR(I91={"Hybrid-Electric (HYBRID)","Internal Combustion (ICE)"}),M91="No"),"Additional ZEV","No Change in ZEV Count")))</f>
        <v/>
      </c>
      <c r="Q91" s="135" t="str" cm="1">
        <f t="array" ref="Q91">IF(G91="","",IF(AVERAGE(K91:L91)&lt;IF(M91="YES",_xlfn.XLOOKUP(G91&amp;"PSSP",'Replacement Schedule'!$C$23:$C$44&amp;'Replacement Schedule'!$D$23:$D$44,'Replacement Schedule'!$E$23:$E$44),_xlfn.XLOOKUP(G91&amp;H91,'Replacement Schedule'!$C$23:$C$44&amp;'Replacement Schedule'!$D$23:$D$44,'Replacement Schedule'!$E$23:$E$44)),"Additional Verification Needed","Passes Validation"))</f>
        <v/>
      </c>
      <c r="R91" s="100" t="str" cm="1">
        <f t="array" ref="R91">IF(G91="","",IF(M91="YES",_xlfn.XLOOKUP(G91&amp;"PSSP",'Replacement Schedule'!$C$23:$C$44&amp;'Replacement Schedule'!$D$23:$D$44,'Replacement Schedule'!$E$23:$E$44),_xlfn.XLOOKUP(G91&amp;H91,'Replacement Schedule'!$C$23:$C$44&amp;'Replacement Schedule'!$D$23:$D$44,'Replacement Schedule'!$E$23:$E$44)))</f>
        <v/>
      </c>
      <c r="S91" s="55" t="str">
        <f t="shared" si="16"/>
        <v/>
      </c>
      <c r="T91" s="55" t="str">
        <f t="shared" si="17"/>
        <v/>
      </c>
      <c r="U91" s="100" t="str" cm="1">
        <f t="array" ref="U91">IF(C91="","",IF(M91="yes", _xlfn.XLOOKUP("Law Enforcement",'Replacement Schedule'!$D$3:$D$20,'Replacement Schedule'!$F$3:$F$20),_xlfn.XLOOKUP(G91&amp;H91,'Replacement Schedule'!$D$3:$D$20&amp;'Replacement Schedule'!$H$3:$H$20,'Replacement Schedule'!$F$3:$F$20)))</f>
        <v/>
      </c>
      <c r="V91" s="100" t="str">
        <f t="shared" ca="1" si="18"/>
        <v/>
      </c>
      <c r="W91" s="100" t="str">
        <f t="shared" ca="1" si="19"/>
        <v/>
      </c>
      <c r="X91" s="100" t="str">
        <f t="shared" si="20"/>
        <v/>
      </c>
      <c r="Y91" s="100" t="str" cm="1">
        <f t="array" ref="Y91">IF(C91="","",_xlfn.XLOOKUP(G91&amp;H91,'Replacement Schedule'!$D$3:$D$20&amp;'Replacement Schedule'!$H$3:$H$20,'Replacement Schedule'!$G$3:$G$20))</f>
        <v/>
      </c>
      <c r="Z91" s="100" t="str">
        <f t="shared" si="21"/>
        <v/>
      </c>
      <c r="AA91" s="100" t="str">
        <f t="shared" ca="1" si="22"/>
        <v/>
      </c>
      <c r="AB91" s="100" t="str">
        <f t="shared" ca="1" si="23"/>
        <v/>
      </c>
      <c r="AC91" s="107" t="e">
        <f t="shared" si="24"/>
        <v>#N/A</v>
      </c>
    </row>
    <row r="92" spans="1:29" x14ac:dyDescent="0.3">
      <c r="A92" s="99"/>
      <c r="B92" s="3">
        <v>60</v>
      </c>
      <c r="C92" s="134" t="str">
        <f>IF('FSEP Worksheet'!C68="","",'FSEP Worksheet'!C68)</f>
        <v/>
      </c>
      <c r="D92" s="134" t="str">
        <f>IF('FSEP Worksheet'!D68="","",'FSEP Worksheet'!D68)</f>
        <v/>
      </c>
      <c r="E92" s="134" t="str">
        <f>IF('FSEP Worksheet'!E68="","",'FSEP Worksheet'!E68)</f>
        <v/>
      </c>
      <c r="F92" s="134" t="str">
        <f>IF('FSEP Worksheet'!F68="","",'FSEP Worksheet'!F68)</f>
        <v/>
      </c>
      <c r="G92" s="134" t="str">
        <f>IF('FSEP Worksheet'!G68="","",'FSEP Worksheet'!G68)</f>
        <v/>
      </c>
      <c r="H92" s="134" t="str">
        <f>IF('FSEP Worksheet'!H68="","",'FSEP Worksheet'!H68)</f>
        <v/>
      </c>
      <c r="I92" s="134" t="str">
        <f>IF('FSEP Worksheet'!I68="","",'FSEP Worksheet'!I68)</f>
        <v/>
      </c>
      <c r="J92" s="134" t="str">
        <f>IF('FSEP Worksheet'!J68="","",'FSEP Worksheet'!J68)</f>
        <v/>
      </c>
      <c r="K92" s="134" t="str">
        <f>IF('FSEP Worksheet'!K68="","",'FSEP Worksheet'!K68)</f>
        <v/>
      </c>
      <c r="L92" s="134" t="str">
        <f>IF('FSEP Worksheet'!L68="","",'FSEP Worksheet'!L68)</f>
        <v/>
      </c>
      <c r="M92" s="134" t="str">
        <f>IF('FSEP Worksheet'!M68="","",'FSEP Worksheet'!M68)</f>
        <v/>
      </c>
      <c r="N92" s="135" t="str">
        <f t="shared" ca="1" si="14"/>
        <v/>
      </c>
      <c r="O92" s="135" t="str">
        <f t="shared" si="15"/>
        <v/>
      </c>
      <c r="P92" s="135" t="str" cm="1">
        <f t="array" ref="P92">IF(O92="","",IF(O92="confirm yellow cells above","More info needed",IF(AND(O92="Replacement Anticipated",OR(I92={"Hybrid-Electric (HYBRID)","Internal Combustion (ICE)"}),M92="No"),"Additional ZEV","No Change in ZEV Count")))</f>
        <v/>
      </c>
      <c r="Q92" s="135" t="str" cm="1">
        <f t="array" ref="Q92">IF(G92="","",IF(AVERAGE(K92:L92)&lt;IF(M92="YES",_xlfn.XLOOKUP(G92&amp;"PSSP",'Replacement Schedule'!$C$23:$C$44&amp;'Replacement Schedule'!$D$23:$D$44,'Replacement Schedule'!$E$23:$E$44),_xlfn.XLOOKUP(G92&amp;H92,'Replacement Schedule'!$C$23:$C$44&amp;'Replacement Schedule'!$D$23:$D$44,'Replacement Schedule'!$E$23:$E$44)),"Additional Verification Needed","Passes Validation"))</f>
        <v/>
      </c>
      <c r="R92" s="100" t="str" cm="1">
        <f t="array" ref="R92">IF(G92="","",IF(M92="YES",_xlfn.XLOOKUP(G92&amp;"PSSP",'Replacement Schedule'!$C$23:$C$44&amp;'Replacement Schedule'!$D$23:$D$44,'Replacement Schedule'!$E$23:$E$44),_xlfn.XLOOKUP(G92&amp;H92,'Replacement Schedule'!$C$23:$C$44&amp;'Replacement Schedule'!$D$23:$D$44,'Replacement Schedule'!$E$23:$E$44)))</f>
        <v/>
      </c>
      <c r="S92" s="55" t="str">
        <f t="shared" si="16"/>
        <v/>
      </c>
      <c r="T92" s="55" t="str">
        <f t="shared" si="17"/>
        <v/>
      </c>
      <c r="U92" s="100" t="str" cm="1">
        <f t="array" ref="U92">IF(C92="","",IF(M92="yes", _xlfn.XLOOKUP("Law Enforcement",'Replacement Schedule'!$D$3:$D$20,'Replacement Schedule'!$F$3:$F$20),_xlfn.XLOOKUP(G92&amp;H92,'Replacement Schedule'!$D$3:$D$20&amp;'Replacement Schedule'!$H$3:$H$20,'Replacement Schedule'!$F$3:$F$20)))</f>
        <v/>
      </c>
      <c r="V92" s="100" t="str">
        <f t="shared" ca="1" si="18"/>
        <v/>
      </c>
      <c r="W92" s="100" t="str">
        <f t="shared" ca="1" si="19"/>
        <v/>
      </c>
      <c r="X92" s="100" t="str">
        <f t="shared" si="20"/>
        <v/>
      </c>
      <c r="Y92" s="100" t="str" cm="1">
        <f t="array" ref="Y92">IF(C92="","",_xlfn.XLOOKUP(G92&amp;H92,'Replacement Schedule'!$D$3:$D$20&amp;'Replacement Schedule'!$H$3:$H$20,'Replacement Schedule'!$G$3:$G$20))</f>
        <v/>
      </c>
      <c r="Z92" s="100" t="str">
        <f t="shared" si="21"/>
        <v/>
      </c>
      <c r="AA92" s="100" t="str">
        <f t="shared" ca="1" si="22"/>
        <v/>
      </c>
      <c r="AB92" s="100" t="str">
        <f t="shared" ca="1" si="23"/>
        <v/>
      </c>
      <c r="AC92" s="107" t="e">
        <f t="shared" si="24"/>
        <v>#N/A</v>
      </c>
    </row>
    <row r="93" spans="1:29" x14ac:dyDescent="0.3">
      <c r="A93" s="99"/>
      <c r="B93" s="3">
        <v>61</v>
      </c>
      <c r="C93" s="134" t="str">
        <f>IF('FSEP Worksheet'!C69="","",'FSEP Worksheet'!C69)</f>
        <v/>
      </c>
      <c r="D93" s="134" t="str">
        <f>IF('FSEP Worksheet'!D69="","",'FSEP Worksheet'!D69)</f>
        <v/>
      </c>
      <c r="E93" s="134" t="str">
        <f>IF('FSEP Worksheet'!E69="","",'FSEP Worksheet'!E69)</f>
        <v/>
      </c>
      <c r="F93" s="134" t="str">
        <f>IF('FSEP Worksheet'!F69="","",'FSEP Worksheet'!F69)</f>
        <v/>
      </c>
      <c r="G93" s="134" t="str">
        <f>IF('FSEP Worksheet'!G69="","",'FSEP Worksheet'!G69)</f>
        <v/>
      </c>
      <c r="H93" s="134" t="str">
        <f>IF('FSEP Worksheet'!H69="","",'FSEP Worksheet'!H69)</f>
        <v/>
      </c>
      <c r="I93" s="134" t="str">
        <f>IF('FSEP Worksheet'!I69="","",'FSEP Worksheet'!I69)</f>
        <v/>
      </c>
      <c r="J93" s="134" t="str">
        <f>IF('FSEP Worksheet'!J69="","",'FSEP Worksheet'!J69)</f>
        <v/>
      </c>
      <c r="K93" s="134" t="str">
        <f>IF('FSEP Worksheet'!K69="","",'FSEP Worksheet'!K69)</f>
        <v/>
      </c>
      <c r="L93" s="134" t="str">
        <f>IF('FSEP Worksheet'!L69="","",'FSEP Worksheet'!L69)</f>
        <v/>
      </c>
      <c r="M93" s="134" t="str">
        <f>IF('FSEP Worksheet'!M69="","",'FSEP Worksheet'!M69)</f>
        <v/>
      </c>
      <c r="N93" s="135" t="str">
        <f t="shared" ca="1" si="14"/>
        <v/>
      </c>
      <c r="O93" s="135" t="str">
        <f t="shared" si="15"/>
        <v/>
      </c>
      <c r="P93" s="135" t="str" cm="1">
        <f t="array" ref="P93">IF(O93="","",IF(O93="confirm yellow cells above","More info needed",IF(AND(O93="Replacement Anticipated",OR(I93={"Hybrid-Electric (HYBRID)","Internal Combustion (ICE)"}),M93="No"),"Additional ZEV","No Change in ZEV Count")))</f>
        <v/>
      </c>
      <c r="Q93" s="135" t="str" cm="1">
        <f t="array" ref="Q93">IF(G93="","",IF(AVERAGE(K93:L93)&lt;IF(M93="YES",_xlfn.XLOOKUP(G93&amp;"PSSP",'Replacement Schedule'!$C$23:$C$44&amp;'Replacement Schedule'!$D$23:$D$44,'Replacement Schedule'!$E$23:$E$44),_xlfn.XLOOKUP(G93&amp;H93,'Replacement Schedule'!$C$23:$C$44&amp;'Replacement Schedule'!$D$23:$D$44,'Replacement Schedule'!$E$23:$E$44)),"Additional Verification Needed","Passes Validation"))</f>
        <v/>
      </c>
      <c r="R93" s="100" t="str" cm="1">
        <f t="array" ref="R93">IF(G93="","",IF(M93="YES",_xlfn.XLOOKUP(G93&amp;"PSSP",'Replacement Schedule'!$C$23:$C$44&amp;'Replacement Schedule'!$D$23:$D$44,'Replacement Schedule'!$E$23:$E$44),_xlfn.XLOOKUP(G93&amp;H93,'Replacement Schedule'!$C$23:$C$44&amp;'Replacement Schedule'!$D$23:$D$44,'Replacement Schedule'!$E$23:$E$44)))</f>
        <v/>
      </c>
      <c r="S93" s="55" t="str">
        <f t="shared" si="16"/>
        <v/>
      </c>
      <c r="T93" s="55" t="str">
        <f t="shared" si="17"/>
        <v/>
      </c>
      <c r="U93" s="100" t="str" cm="1">
        <f t="array" ref="U93">IF(C93="","",IF(M93="yes", _xlfn.XLOOKUP("Law Enforcement",'Replacement Schedule'!$D$3:$D$20,'Replacement Schedule'!$F$3:$F$20),_xlfn.XLOOKUP(G93&amp;H93,'Replacement Schedule'!$D$3:$D$20&amp;'Replacement Schedule'!$H$3:$H$20,'Replacement Schedule'!$F$3:$F$20)))</f>
        <v/>
      </c>
      <c r="V93" s="100" t="str">
        <f t="shared" ca="1" si="18"/>
        <v/>
      </c>
      <c r="W93" s="100" t="str">
        <f t="shared" ca="1" si="19"/>
        <v/>
      </c>
      <c r="X93" s="100" t="str">
        <f t="shared" si="20"/>
        <v/>
      </c>
      <c r="Y93" s="100" t="str" cm="1">
        <f t="array" ref="Y93">IF(C93="","",_xlfn.XLOOKUP(G93&amp;H93,'Replacement Schedule'!$D$3:$D$20&amp;'Replacement Schedule'!$H$3:$H$20,'Replacement Schedule'!$G$3:$G$20))</f>
        <v/>
      </c>
      <c r="Z93" s="100" t="str">
        <f t="shared" si="21"/>
        <v/>
      </c>
      <c r="AA93" s="100" t="str">
        <f t="shared" ca="1" si="22"/>
        <v/>
      </c>
      <c r="AB93" s="100" t="str">
        <f t="shared" ca="1" si="23"/>
        <v/>
      </c>
      <c r="AC93" s="107" t="e">
        <f t="shared" si="24"/>
        <v>#N/A</v>
      </c>
    </row>
    <row r="94" spans="1:29" x14ac:dyDescent="0.3">
      <c r="A94" s="99"/>
      <c r="B94" s="3">
        <v>62</v>
      </c>
      <c r="C94" s="134" t="str">
        <f>IF('FSEP Worksheet'!C70="","",'FSEP Worksheet'!C70)</f>
        <v/>
      </c>
      <c r="D94" s="134" t="str">
        <f>IF('FSEP Worksheet'!D70="","",'FSEP Worksheet'!D70)</f>
        <v/>
      </c>
      <c r="E94" s="134" t="str">
        <f>IF('FSEP Worksheet'!E70="","",'FSEP Worksheet'!E70)</f>
        <v/>
      </c>
      <c r="F94" s="134" t="str">
        <f>IF('FSEP Worksheet'!F70="","",'FSEP Worksheet'!F70)</f>
        <v/>
      </c>
      <c r="G94" s="134" t="str">
        <f>IF('FSEP Worksheet'!G70="","",'FSEP Worksheet'!G70)</f>
        <v/>
      </c>
      <c r="H94" s="134" t="str">
        <f>IF('FSEP Worksheet'!H70="","",'FSEP Worksheet'!H70)</f>
        <v/>
      </c>
      <c r="I94" s="134" t="str">
        <f>IF('FSEP Worksheet'!I70="","",'FSEP Worksheet'!I70)</f>
        <v/>
      </c>
      <c r="J94" s="134" t="str">
        <f>IF('FSEP Worksheet'!J70="","",'FSEP Worksheet'!J70)</f>
        <v/>
      </c>
      <c r="K94" s="134" t="str">
        <f>IF('FSEP Worksheet'!K70="","",'FSEP Worksheet'!K70)</f>
        <v/>
      </c>
      <c r="L94" s="134" t="str">
        <f>IF('FSEP Worksheet'!L70="","",'FSEP Worksheet'!L70)</f>
        <v/>
      </c>
      <c r="M94" s="134" t="str">
        <f>IF('FSEP Worksheet'!M70="","",'FSEP Worksheet'!M70)</f>
        <v/>
      </c>
      <c r="N94" s="135" t="str">
        <f t="shared" ca="1" si="14"/>
        <v/>
      </c>
      <c r="O94" s="135" t="str">
        <f t="shared" si="15"/>
        <v/>
      </c>
      <c r="P94" s="135" t="str" cm="1">
        <f t="array" ref="P94">IF(O94="","",IF(O94="confirm yellow cells above","More info needed",IF(AND(O94="Replacement Anticipated",OR(I94={"Hybrid-Electric (HYBRID)","Internal Combustion (ICE)"}),M94="No"),"Additional ZEV","No Change in ZEV Count")))</f>
        <v/>
      </c>
      <c r="Q94" s="135" t="str" cm="1">
        <f t="array" ref="Q94">IF(G94="","",IF(AVERAGE(K94:L94)&lt;IF(M94="YES",_xlfn.XLOOKUP(G94&amp;"PSSP",'Replacement Schedule'!$C$23:$C$44&amp;'Replacement Schedule'!$D$23:$D$44,'Replacement Schedule'!$E$23:$E$44),_xlfn.XLOOKUP(G94&amp;H94,'Replacement Schedule'!$C$23:$C$44&amp;'Replacement Schedule'!$D$23:$D$44,'Replacement Schedule'!$E$23:$E$44)),"Additional Verification Needed","Passes Validation"))</f>
        <v/>
      </c>
      <c r="R94" s="100" t="str" cm="1">
        <f t="array" ref="R94">IF(G94="","",IF(M94="YES",_xlfn.XLOOKUP(G94&amp;"PSSP",'Replacement Schedule'!$C$23:$C$44&amp;'Replacement Schedule'!$D$23:$D$44,'Replacement Schedule'!$E$23:$E$44),_xlfn.XLOOKUP(G94&amp;H94,'Replacement Schedule'!$C$23:$C$44&amp;'Replacement Schedule'!$D$23:$D$44,'Replacement Schedule'!$E$23:$E$44)))</f>
        <v/>
      </c>
      <c r="S94" s="55" t="str">
        <f t="shared" si="16"/>
        <v/>
      </c>
      <c r="T94" s="55" t="str">
        <f t="shared" si="17"/>
        <v/>
      </c>
      <c r="U94" s="100" t="str" cm="1">
        <f t="array" ref="U94">IF(C94="","",IF(M94="yes", _xlfn.XLOOKUP("Law Enforcement",'Replacement Schedule'!$D$3:$D$20,'Replacement Schedule'!$F$3:$F$20),_xlfn.XLOOKUP(G94&amp;H94,'Replacement Schedule'!$D$3:$D$20&amp;'Replacement Schedule'!$H$3:$H$20,'Replacement Schedule'!$F$3:$F$20)))</f>
        <v/>
      </c>
      <c r="V94" s="100" t="str">
        <f t="shared" ca="1" si="18"/>
        <v/>
      </c>
      <c r="W94" s="100" t="str">
        <f t="shared" ca="1" si="19"/>
        <v/>
      </c>
      <c r="X94" s="100" t="str">
        <f t="shared" si="20"/>
        <v/>
      </c>
      <c r="Y94" s="100" t="str" cm="1">
        <f t="array" ref="Y94">IF(C94="","",_xlfn.XLOOKUP(G94&amp;H94,'Replacement Schedule'!$D$3:$D$20&amp;'Replacement Schedule'!$H$3:$H$20,'Replacement Schedule'!$G$3:$G$20))</f>
        <v/>
      </c>
      <c r="Z94" s="100" t="str">
        <f t="shared" si="21"/>
        <v/>
      </c>
      <c r="AA94" s="100" t="str">
        <f t="shared" ca="1" si="22"/>
        <v/>
      </c>
      <c r="AB94" s="100" t="str">
        <f t="shared" ca="1" si="23"/>
        <v/>
      </c>
      <c r="AC94" s="107" t="e">
        <f t="shared" si="24"/>
        <v>#N/A</v>
      </c>
    </row>
    <row r="95" spans="1:29" x14ac:dyDescent="0.3">
      <c r="A95" s="99"/>
      <c r="B95" s="3">
        <v>63</v>
      </c>
      <c r="C95" s="134" t="str">
        <f>IF('FSEP Worksheet'!C71="","",'FSEP Worksheet'!C71)</f>
        <v/>
      </c>
      <c r="D95" s="134" t="str">
        <f>IF('FSEP Worksheet'!D71="","",'FSEP Worksheet'!D71)</f>
        <v/>
      </c>
      <c r="E95" s="134" t="str">
        <f>IF('FSEP Worksheet'!E71="","",'FSEP Worksheet'!E71)</f>
        <v/>
      </c>
      <c r="F95" s="134" t="str">
        <f>IF('FSEP Worksheet'!F71="","",'FSEP Worksheet'!F71)</f>
        <v/>
      </c>
      <c r="G95" s="134" t="str">
        <f>IF('FSEP Worksheet'!G71="","",'FSEP Worksheet'!G71)</f>
        <v/>
      </c>
      <c r="H95" s="134" t="str">
        <f>IF('FSEP Worksheet'!H71="","",'FSEP Worksheet'!H71)</f>
        <v/>
      </c>
      <c r="I95" s="134" t="str">
        <f>IF('FSEP Worksheet'!I71="","",'FSEP Worksheet'!I71)</f>
        <v/>
      </c>
      <c r="J95" s="134" t="str">
        <f>IF('FSEP Worksheet'!J71="","",'FSEP Worksheet'!J71)</f>
        <v/>
      </c>
      <c r="K95" s="134" t="str">
        <f>IF('FSEP Worksheet'!K71="","",'FSEP Worksheet'!K71)</f>
        <v/>
      </c>
      <c r="L95" s="134" t="str">
        <f>IF('FSEP Worksheet'!L71="","",'FSEP Worksheet'!L71)</f>
        <v/>
      </c>
      <c r="M95" s="134" t="str">
        <f>IF('FSEP Worksheet'!M71="","",'FSEP Worksheet'!M71)</f>
        <v/>
      </c>
      <c r="N95" s="135" t="str">
        <f t="shared" ca="1" si="14"/>
        <v/>
      </c>
      <c r="O95" s="135" t="str">
        <f t="shared" si="15"/>
        <v/>
      </c>
      <c r="P95" s="135" t="str" cm="1">
        <f t="array" ref="P95">IF(O95="","",IF(O95="confirm yellow cells above","More info needed",IF(AND(O95="Replacement Anticipated",OR(I95={"Hybrid-Electric (HYBRID)","Internal Combustion (ICE)"}),M95="No"),"Additional ZEV","No Change in ZEV Count")))</f>
        <v/>
      </c>
      <c r="Q95" s="135" t="str" cm="1">
        <f t="array" ref="Q95">IF(G95="","",IF(AVERAGE(K95:L95)&lt;IF(M95="YES",_xlfn.XLOOKUP(G95&amp;"PSSP",'Replacement Schedule'!$C$23:$C$44&amp;'Replacement Schedule'!$D$23:$D$44,'Replacement Schedule'!$E$23:$E$44),_xlfn.XLOOKUP(G95&amp;H95,'Replacement Schedule'!$C$23:$C$44&amp;'Replacement Schedule'!$D$23:$D$44,'Replacement Schedule'!$E$23:$E$44)),"Additional Verification Needed","Passes Validation"))</f>
        <v/>
      </c>
      <c r="R95" s="100" t="str" cm="1">
        <f t="array" ref="R95">IF(G95="","",IF(M95="YES",_xlfn.XLOOKUP(G95&amp;"PSSP",'Replacement Schedule'!$C$23:$C$44&amp;'Replacement Schedule'!$D$23:$D$44,'Replacement Schedule'!$E$23:$E$44),_xlfn.XLOOKUP(G95&amp;H95,'Replacement Schedule'!$C$23:$C$44&amp;'Replacement Schedule'!$D$23:$D$44,'Replacement Schedule'!$E$23:$E$44)))</f>
        <v/>
      </c>
      <c r="S95" s="55" t="str">
        <f t="shared" si="16"/>
        <v/>
      </c>
      <c r="T95" s="55" t="str">
        <f t="shared" si="17"/>
        <v/>
      </c>
      <c r="U95" s="100" t="str" cm="1">
        <f t="array" ref="U95">IF(C95="","",IF(M95="yes", _xlfn.XLOOKUP("Law Enforcement",'Replacement Schedule'!$D$3:$D$20,'Replacement Schedule'!$F$3:$F$20),_xlfn.XLOOKUP(G95&amp;H95,'Replacement Schedule'!$D$3:$D$20&amp;'Replacement Schedule'!$H$3:$H$20,'Replacement Schedule'!$F$3:$F$20)))</f>
        <v/>
      </c>
      <c r="V95" s="100" t="str">
        <f t="shared" ca="1" si="18"/>
        <v/>
      </c>
      <c r="W95" s="100" t="str">
        <f t="shared" ca="1" si="19"/>
        <v/>
      </c>
      <c r="X95" s="100" t="str">
        <f t="shared" si="20"/>
        <v/>
      </c>
      <c r="Y95" s="100" t="str" cm="1">
        <f t="array" ref="Y95">IF(C95="","",_xlfn.XLOOKUP(G95&amp;H95,'Replacement Schedule'!$D$3:$D$20&amp;'Replacement Schedule'!$H$3:$H$20,'Replacement Schedule'!$G$3:$G$20))</f>
        <v/>
      </c>
      <c r="Z95" s="100" t="str">
        <f t="shared" si="21"/>
        <v/>
      </c>
      <c r="AA95" s="100" t="str">
        <f t="shared" ca="1" si="22"/>
        <v/>
      </c>
      <c r="AB95" s="100" t="str">
        <f t="shared" ca="1" si="23"/>
        <v/>
      </c>
      <c r="AC95" s="107" t="e">
        <f t="shared" si="24"/>
        <v>#N/A</v>
      </c>
    </row>
    <row r="96" spans="1:29" x14ac:dyDescent="0.3">
      <c r="A96" s="99"/>
      <c r="B96" s="3">
        <v>64</v>
      </c>
      <c r="C96" s="134" t="str">
        <f>IF('FSEP Worksheet'!C72="","",'FSEP Worksheet'!C72)</f>
        <v/>
      </c>
      <c r="D96" s="134" t="str">
        <f>IF('FSEP Worksheet'!D72="","",'FSEP Worksheet'!D72)</f>
        <v/>
      </c>
      <c r="E96" s="134" t="str">
        <f>IF('FSEP Worksheet'!E72="","",'FSEP Worksheet'!E72)</f>
        <v/>
      </c>
      <c r="F96" s="134" t="str">
        <f>IF('FSEP Worksheet'!F72="","",'FSEP Worksheet'!F72)</f>
        <v/>
      </c>
      <c r="G96" s="134" t="str">
        <f>IF('FSEP Worksheet'!G72="","",'FSEP Worksheet'!G72)</f>
        <v/>
      </c>
      <c r="H96" s="134" t="str">
        <f>IF('FSEP Worksheet'!H72="","",'FSEP Worksheet'!H72)</f>
        <v/>
      </c>
      <c r="I96" s="134" t="str">
        <f>IF('FSEP Worksheet'!I72="","",'FSEP Worksheet'!I72)</f>
        <v/>
      </c>
      <c r="J96" s="134" t="str">
        <f>IF('FSEP Worksheet'!J72="","",'FSEP Worksheet'!J72)</f>
        <v/>
      </c>
      <c r="K96" s="134" t="str">
        <f>IF('FSEP Worksheet'!K72="","",'FSEP Worksheet'!K72)</f>
        <v/>
      </c>
      <c r="L96" s="134" t="str">
        <f>IF('FSEP Worksheet'!L72="","",'FSEP Worksheet'!L72)</f>
        <v/>
      </c>
      <c r="M96" s="134" t="str">
        <f>IF('FSEP Worksheet'!M72="","",'FSEP Worksheet'!M72)</f>
        <v/>
      </c>
      <c r="N96" s="135" t="str">
        <f t="shared" ca="1" si="14"/>
        <v/>
      </c>
      <c r="O96" s="135" t="str">
        <f t="shared" si="15"/>
        <v/>
      </c>
      <c r="P96" s="135" t="str" cm="1">
        <f t="array" ref="P96">IF(O96="","",IF(O96="confirm yellow cells above","More info needed",IF(AND(O96="Replacement Anticipated",OR(I96={"Hybrid-Electric (HYBRID)","Internal Combustion (ICE)"}),M96="No"),"Additional ZEV","No Change in ZEV Count")))</f>
        <v/>
      </c>
      <c r="Q96" s="135" t="str" cm="1">
        <f t="array" ref="Q96">IF(G96="","",IF(AVERAGE(K96:L96)&lt;IF(M96="YES",_xlfn.XLOOKUP(G96&amp;"PSSP",'Replacement Schedule'!$C$23:$C$44&amp;'Replacement Schedule'!$D$23:$D$44,'Replacement Schedule'!$E$23:$E$44),_xlfn.XLOOKUP(G96&amp;H96,'Replacement Schedule'!$C$23:$C$44&amp;'Replacement Schedule'!$D$23:$D$44,'Replacement Schedule'!$E$23:$E$44)),"Additional Verification Needed","Passes Validation"))</f>
        <v/>
      </c>
      <c r="R96" s="100" t="str" cm="1">
        <f t="array" ref="R96">IF(G96="","",IF(M96="YES",_xlfn.XLOOKUP(G96&amp;"PSSP",'Replacement Schedule'!$C$23:$C$44&amp;'Replacement Schedule'!$D$23:$D$44,'Replacement Schedule'!$E$23:$E$44),_xlfn.XLOOKUP(G96&amp;H96,'Replacement Schedule'!$C$23:$C$44&amp;'Replacement Schedule'!$D$23:$D$44,'Replacement Schedule'!$E$23:$E$44)))</f>
        <v/>
      </c>
      <c r="S96" s="55" t="str">
        <f t="shared" si="16"/>
        <v/>
      </c>
      <c r="T96" s="55" t="str">
        <f t="shared" si="17"/>
        <v/>
      </c>
      <c r="U96" s="100" t="str" cm="1">
        <f t="array" ref="U96">IF(C96="","",IF(M96="yes", _xlfn.XLOOKUP("Law Enforcement",'Replacement Schedule'!$D$3:$D$20,'Replacement Schedule'!$F$3:$F$20),_xlfn.XLOOKUP(G96&amp;H96,'Replacement Schedule'!$D$3:$D$20&amp;'Replacement Schedule'!$H$3:$H$20,'Replacement Schedule'!$F$3:$F$20)))</f>
        <v/>
      </c>
      <c r="V96" s="100" t="str">
        <f t="shared" ca="1" si="18"/>
        <v/>
      </c>
      <c r="W96" s="100" t="str">
        <f t="shared" ca="1" si="19"/>
        <v/>
      </c>
      <c r="X96" s="100" t="str">
        <f t="shared" si="20"/>
        <v/>
      </c>
      <c r="Y96" s="100" t="str" cm="1">
        <f t="array" ref="Y96">IF(C96="","",_xlfn.XLOOKUP(G96&amp;H96,'Replacement Schedule'!$D$3:$D$20&amp;'Replacement Schedule'!$H$3:$H$20,'Replacement Schedule'!$G$3:$G$20))</f>
        <v/>
      </c>
      <c r="Z96" s="100" t="str">
        <f t="shared" si="21"/>
        <v/>
      </c>
      <c r="AA96" s="100" t="str">
        <f t="shared" ca="1" si="22"/>
        <v/>
      </c>
      <c r="AB96" s="100" t="str">
        <f t="shared" ca="1" si="23"/>
        <v/>
      </c>
      <c r="AC96" s="107" t="e">
        <f t="shared" si="24"/>
        <v>#N/A</v>
      </c>
    </row>
    <row r="97" spans="1:29" x14ac:dyDescent="0.3">
      <c r="A97" s="99"/>
      <c r="B97" s="3">
        <v>65</v>
      </c>
      <c r="C97" s="134" t="str">
        <f>IF('FSEP Worksheet'!C73="","",'FSEP Worksheet'!C73)</f>
        <v/>
      </c>
      <c r="D97" s="134" t="str">
        <f>IF('FSEP Worksheet'!D73="","",'FSEP Worksheet'!D73)</f>
        <v/>
      </c>
      <c r="E97" s="134" t="str">
        <f>IF('FSEP Worksheet'!E73="","",'FSEP Worksheet'!E73)</f>
        <v/>
      </c>
      <c r="F97" s="134" t="str">
        <f>IF('FSEP Worksheet'!F73="","",'FSEP Worksheet'!F73)</f>
        <v/>
      </c>
      <c r="G97" s="134" t="str">
        <f>IF('FSEP Worksheet'!G73="","",'FSEP Worksheet'!G73)</f>
        <v/>
      </c>
      <c r="H97" s="134" t="str">
        <f>IF('FSEP Worksheet'!H73="","",'FSEP Worksheet'!H73)</f>
        <v/>
      </c>
      <c r="I97" s="134" t="str">
        <f>IF('FSEP Worksheet'!I73="","",'FSEP Worksheet'!I73)</f>
        <v/>
      </c>
      <c r="J97" s="134" t="str">
        <f>IF('FSEP Worksheet'!J73="","",'FSEP Worksheet'!J73)</f>
        <v/>
      </c>
      <c r="K97" s="134" t="str">
        <f>IF('FSEP Worksheet'!K73="","",'FSEP Worksheet'!K73)</f>
        <v/>
      </c>
      <c r="L97" s="134" t="str">
        <f>IF('FSEP Worksheet'!L73="","",'FSEP Worksheet'!L73)</f>
        <v/>
      </c>
      <c r="M97" s="134" t="str">
        <f>IF('FSEP Worksheet'!M73="","",'FSEP Worksheet'!M73)</f>
        <v/>
      </c>
      <c r="N97" s="135" t="str">
        <f t="shared" ca="1" si="14"/>
        <v/>
      </c>
      <c r="O97" s="135" t="str">
        <f t="shared" si="15"/>
        <v/>
      </c>
      <c r="P97" s="135" t="str" cm="1">
        <f t="array" ref="P97">IF(O97="","",IF(O97="confirm yellow cells above","More info needed",IF(AND(O97="Replacement Anticipated",OR(I97={"Hybrid-Electric (HYBRID)","Internal Combustion (ICE)"}),M97="No"),"Additional ZEV","No Change in ZEV Count")))</f>
        <v/>
      </c>
      <c r="Q97" s="135" t="str" cm="1">
        <f t="array" ref="Q97">IF(G97="","",IF(AVERAGE(K97:L97)&lt;IF(M97="YES",_xlfn.XLOOKUP(G97&amp;"PSSP",'Replacement Schedule'!$C$23:$C$44&amp;'Replacement Schedule'!$D$23:$D$44,'Replacement Schedule'!$E$23:$E$44),_xlfn.XLOOKUP(G97&amp;H97,'Replacement Schedule'!$C$23:$C$44&amp;'Replacement Schedule'!$D$23:$D$44,'Replacement Schedule'!$E$23:$E$44)),"Additional Verification Needed","Passes Validation"))</f>
        <v/>
      </c>
      <c r="R97" s="100" t="str" cm="1">
        <f t="array" ref="R97">IF(G97="","",IF(M97="YES",_xlfn.XLOOKUP(G97&amp;"PSSP",'Replacement Schedule'!$C$23:$C$44&amp;'Replacement Schedule'!$D$23:$D$44,'Replacement Schedule'!$E$23:$E$44),_xlfn.XLOOKUP(G97&amp;H97,'Replacement Schedule'!$C$23:$C$44&amp;'Replacement Schedule'!$D$23:$D$44,'Replacement Schedule'!$E$23:$E$44)))</f>
        <v/>
      </c>
      <c r="S97" s="55" t="str">
        <f t="shared" si="16"/>
        <v/>
      </c>
      <c r="T97" s="55" t="str">
        <f t="shared" si="17"/>
        <v/>
      </c>
      <c r="U97" s="100" t="str" cm="1">
        <f t="array" ref="U97">IF(C97="","",IF(M97="yes", _xlfn.XLOOKUP("Law Enforcement",'Replacement Schedule'!$D$3:$D$20,'Replacement Schedule'!$F$3:$F$20),_xlfn.XLOOKUP(G97&amp;H97,'Replacement Schedule'!$D$3:$D$20&amp;'Replacement Schedule'!$H$3:$H$20,'Replacement Schedule'!$F$3:$F$20)))</f>
        <v/>
      </c>
      <c r="V97" s="100" t="str">
        <f t="shared" ca="1" si="18"/>
        <v/>
      </c>
      <c r="W97" s="100" t="str">
        <f t="shared" ca="1" si="19"/>
        <v/>
      </c>
      <c r="X97" s="100" t="str">
        <f t="shared" si="20"/>
        <v/>
      </c>
      <c r="Y97" s="100" t="str" cm="1">
        <f t="array" ref="Y97">IF(C97="","",_xlfn.XLOOKUP(G97&amp;H97,'Replacement Schedule'!$D$3:$D$20&amp;'Replacement Schedule'!$H$3:$H$20,'Replacement Schedule'!$G$3:$G$20))</f>
        <v/>
      </c>
      <c r="Z97" s="100" t="str">
        <f t="shared" si="21"/>
        <v/>
      </c>
      <c r="AA97" s="100" t="str">
        <f t="shared" ca="1" si="22"/>
        <v/>
      </c>
      <c r="AB97" s="100" t="str">
        <f t="shared" ca="1" si="23"/>
        <v/>
      </c>
      <c r="AC97" s="107" t="e">
        <f t="shared" si="24"/>
        <v>#N/A</v>
      </c>
    </row>
    <row r="98" spans="1:29" x14ac:dyDescent="0.3">
      <c r="A98" s="99"/>
      <c r="B98" s="3">
        <v>66</v>
      </c>
      <c r="C98" s="134" t="str">
        <f>IF('FSEP Worksheet'!C74="","",'FSEP Worksheet'!C74)</f>
        <v/>
      </c>
      <c r="D98" s="134" t="str">
        <f>IF('FSEP Worksheet'!D74="","",'FSEP Worksheet'!D74)</f>
        <v/>
      </c>
      <c r="E98" s="134" t="str">
        <f>IF('FSEP Worksheet'!E74="","",'FSEP Worksheet'!E74)</f>
        <v/>
      </c>
      <c r="F98" s="134" t="str">
        <f>IF('FSEP Worksheet'!F74="","",'FSEP Worksheet'!F74)</f>
        <v/>
      </c>
      <c r="G98" s="134" t="str">
        <f>IF('FSEP Worksheet'!G74="","",'FSEP Worksheet'!G74)</f>
        <v/>
      </c>
      <c r="H98" s="134" t="str">
        <f>IF('FSEP Worksheet'!H74="","",'FSEP Worksheet'!H74)</f>
        <v/>
      </c>
      <c r="I98" s="134" t="str">
        <f>IF('FSEP Worksheet'!I74="","",'FSEP Worksheet'!I74)</f>
        <v/>
      </c>
      <c r="J98" s="134" t="str">
        <f>IF('FSEP Worksheet'!J74="","",'FSEP Worksheet'!J74)</f>
        <v/>
      </c>
      <c r="K98" s="134" t="str">
        <f>IF('FSEP Worksheet'!K74="","",'FSEP Worksheet'!K74)</f>
        <v/>
      </c>
      <c r="L98" s="134" t="str">
        <f>IF('FSEP Worksheet'!L74="","",'FSEP Worksheet'!L74)</f>
        <v/>
      </c>
      <c r="M98" s="134" t="str">
        <f>IF('FSEP Worksheet'!M74="","",'FSEP Worksheet'!M74)</f>
        <v/>
      </c>
      <c r="N98" s="135" t="str">
        <f t="shared" ca="1" si="14"/>
        <v/>
      </c>
      <c r="O98" s="135" t="str">
        <f t="shared" si="15"/>
        <v/>
      </c>
      <c r="P98" s="135" t="str" cm="1">
        <f t="array" ref="P98">IF(O98="","",IF(O98="confirm yellow cells above","More info needed",IF(AND(O98="Replacement Anticipated",OR(I98={"Hybrid-Electric (HYBRID)","Internal Combustion (ICE)"}),M98="No"),"Additional ZEV","No Change in ZEV Count")))</f>
        <v/>
      </c>
      <c r="Q98" s="135" t="str" cm="1">
        <f t="array" ref="Q98">IF(G98="","",IF(AVERAGE(K98:L98)&lt;IF(M98="YES",_xlfn.XLOOKUP(G98&amp;"PSSP",'Replacement Schedule'!$C$23:$C$44&amp;'Replacement Schedule'!$D$23:$D$44,'Replacement Schedule'!$E$23:$E$44),_xlfn.XLOOKUP(G98&amp;H98,'Replacement Schedule'!$C$23:$C$44&amp;'Replacement Schedule'!$D$23:$D$44,'Replacement Schedule'!$E$23:$E$44)),"Additional Verification Needed","Passes Validation"))</f>
        <v/>
      </c>
      <c r="R98" s="100" t="str" cm="1">
        <f t="array" ref="R98">IF(G98="","",IF(M98="YES",_xlfn.XLOOKUP(G98&amp;"PSSP",'Replacement Schedule'!$C$23:$C$44&amp;'Replacement Schedule'!$D$23:$D$44,'Replacement Schedule'!$E$23:$E$44),_xlfn.XLOOKUP(G98&amp;H98,'Replacement Schedule'!$C$23:$C$44&amp;'Replacement Schedule'!$D$23:$D$44,'Replacement Schedule'!$E$23:$E$44)))</f>
        <v/>
      </c>
      <c r="S98" s="55" t="str">
        <f t="shared" si="16"/>
        <v/>
      </c>
      <c r="T98" s="55" t="str">
        <f t="shared" si="17"/>
        <v/>
      </c>
      <c r="U98" s="100" t="str" cm="1">
        <f t="array" ref="U98">IF(C98="","",IF(M98="yes", _xlfn.XLOOKUP("Law Enforcement",'Replacement Schedule'!$D$3:$D$20,'Replacement Schedule'!$F$3:$F$20),_xlfn.XLOOKUP(G98&amp;H98,'Replacement Schedule'!$D$3:$D$20&amp;'Replacement Schedule'!$H$3:$H$20,'Replacement Schedule'!$F$3:$F$20)))</f>
        <v/>
      </c>
      <c r="V98" s="100" t="str">
        <f t="shared" ca="1" si="18"/>
        <v/>
      </c>
      <c r="W98" s="100" t="str">
        <f t="shared" ca="1" si="19"/>
        <v/>
      </c>
      <c r="X98" s="100" t="str">
        <f t="shared" si="20"/>
        <v/>
      </c>
      <c r="Y98" s="100" t="str" cm="1">
        <f t="array" ref="Y98">IF(C98="","",_xlfn.XLOOKUP(G98&amp;H98,'Replacement Schedule'!$D$3:$D$20&amp;'Replacement Schedule'!$H$3:$H$20,'Replacement Schedule'!$G$3:$G$20))</f>
        <v/>
      </c>
      <c r="Z98" s="100" t="str">
        <f t="shared" si="21"/>
        <v/>
      </c>
      <c r="AA98" s="100" t="str">
        <f t="shared" ca="1" si="22"/>
        <v/>
      </c>
      <c r="AB98" s="100" t="str">
        <f t="shared" ca="1" si="23"/>
        <v/>
      </c>
      <c r="AC98" s="107" t="e">
        <f t="shared" si="24"/>
        <v>#N/A</v>
      </c>
    </row>
    <row r="99" spans="1:29" x14ac:dyDescent="0.3">
      <c r="A99" s="99"/>
      <c r="B99" s="3">
        <v>67</v>
      </c>
      <c r="C99" s="134" t="str">
        <f>IF('FSEP Worksheet'!C75="","",'FSEP Worksheet'!C75)</f>
        <v/>
      </c>
      <c r="D99" s="134" t="str">
        <f>IF('FSEP Worksheet'!D75="","",'FSEP Worksheet'!D75)</f>
        <v/>
      </c>
      <c r="E99" s="134" t="str">
        <f>IF('FSEP Worksheet'!E75="","",'FSEP Worksheet'!E75)</f>
        <v/>
      </c>
      <c r="F99" s="134" t="str">
        <f>IF('FSEP Worksheet'!F75="","",'FSEP Worksheet'!F75)</f>
        <v/>
      </c>
      <c r="G99" s="134" t="str">
        <f>IF('FSEP Worksheet'!G75="","",'FSEP Worksheet'!G75)</f>
        <v/>
      </c>
      <c r="H99" s="134" t="str">
        <f>IF('FSEP Worksheet'!H75="","",'FSEP Worksheet'!H75)</f>
        <v/>
      </c>
      <c r="I99" s="134" t="str">
        <f>IF('FSEP Worksheet'!I75="","",'FSEP Worksheet'!I75)</f>
        <v/>
      </c>
      <c r="J99" s="134" t="str">
        <f>IF('FSEP Worksheet'!J75="","",'FSEP Worksheet'!J75)</f>
        <v/>
      </c>
      <c r="K99" s="134" t="str">
        <f>IF('FSEP Worksheet'!K75="","",'FSEP Worksheet'!K75)</f>
        <v/>
      </c>
      <c r="L99" s="134" t="str">
        <f>IF('FSEP Worksheet'!L75="","",'FSEP Worksheet'!L75)</f>
        <v/>
      </c>
      <c r="M99" s="134" t="str">
        <f>IF('FSEP Worksheet'!M75="","",'FSEP Worksheet'!M75)</f>
        <v/>
      </c>
      <c r="N99" s="135" t="str">
        <f t="shared" ca="1" si="14"/>
        <v/>
      </c>
      <c r="O99" s="135" t="str">
        <f t="shared" si="15"/>
        <v/>
      </c>
      <c r="P99" s="135" t="str" cm="1">
        <f t="array" ref="P99">IF(O99="","",IF(O99="confirm yellow cells above","More info needed",IF(AND(O99="Replacement Anticipated",OR(I99={"Hybrid-Electric (HYBRID)","Internal Combustion (ICE)"}),M99="No"),"Additional ZEV","No Change in ZEV Count")))</f>
        <v/>
      </c>
      <c r="Q99" s="135" t="str" cm="1">
        <f t="array" ref="Q99">IF(G99="","",IF(AVERAGE(K99:L99)&lt;IF(M99="YES",_xlfn.XLOOKUP(G99&amp;"PSSP",'Replacement Schedule'!$C$23:$C$44&amp;'Replacement Schedule'!$D$23:$D$44,'Replacement Schedule'!$E$23:$E$44),_xlfn.XLOOKUP(G99&amp;H99,'Replacement Schedule'!$C$23:$C$44&amp;'Replacement Schedule'!$D$23:$D$44,'Replacement Schedule'!$E$23:$E$44)),"Additional Verification Needed","Passes Validation"))</f>
        <v/>
      </c>
      <c r="R99" s="100" t="str" cm="1">
        <f t="array" ref="R99">IF(G99="","",IF(M99="YES",_xlfn.XLOOKUP(G99&amp;"PSSP",'Replacement Schedule'!$C$23:$C$44&amp;'Replacement Schedule'!$D$23:$D$44,'Replacement Schedule'!$E$23:$E$44),_xlfn.XLOOKUP(G99&amp;H99,'Replacement Schedule'!$C$23:$C$44&amp;'Replacement Schedule'!$D$23:$D$44,'Replacement Schedule'!$E$23:$E$44)))</f>
        <v/>
      </c>
      <c r="S99" s="55" t="str">
        <f t="shared" si="16"/>
        <v/>
      </c>
      <c r="T99" s="55" t="str">
        <f t="shared" si="17"/>
        <v/>
      </c>
      <c r="U99" s="100" t="str" cm="1">
        <f t="array" ref="U99">IF(C99="","",IF(M99="yes", _xlfn.XLOOKUP("Law Enforcement",'Replacement Schedule'!$D$3:$D$20,'Replacement Schedule'!$F$3:$F$20),_xlfn.XLOOKUP(G99&amp;H99,'Replacement Schedule'!$D$3:$D$20&amp;'Replacement Schedule'!$H$3:$H$20,'Replacement Schedule'!$F$3:$F$20)))</f>
        <v/>
      </c>
      <c r="V99" s="100" t="str">
        <f t="shared" ca="1" si="18"/>
        <v/>
      </c>
      <c r="W99" s="100" t="str">
        <f t="shared" ca="1" si="19"/>
        <v/>
      </c>
      <c r="X99" s="100" t="str">
        <f t="shared" si="20"/>
        <v/>
      </c>
      <c r="Y99" s="100" t="str" cm="1">
        <f t="array" ref="Y99">IF(C99="","",_xlfn.XLOOKUP(G99&amp;H99,'Replacement Schedule'!$D$3:$D$20&amp;'Replacement Schedule'!$H$3:$H$20,'Replacement Schedule'!$G$3:$G$20))</f>
        <v/>
      </c>
      <c r="Z99" s="100" t="str">
        <f t="shared" si="21"/>
        <v/>
      </c>
      <c r="AA99" s="100" t="str">
        <f t="shared" ca="1" si="22"/>
        <v/>
      </c>
      <c r="AB99" s="100" t="str">
        <f t="shared" ca="1" si="23"/>
        <v/>
      </c>
      <c r="AC99" s="107" t="e">
        <f t="shared" si="24"/>
        <v>#N/A</v>
      </c>
    </row>
    <row r="100" spans="1:29" x14ac:dyDescent="0.3">
      <c r="A100" s="99"/>
      <c r="B100" s="3">
        <v>68</v>
      </c>
      <c r="C100" s="134" t="str">
        <f>IF('FSEP Worksheet'!C76="","",'FSEP Worksheet'!C76)</f>
        <v/>
      </c>
      <c r="D100" s="134" t="str">
        <f>IF('FSEP Worksheet'!D76="","",'FSEP Worksheet'!D76)</f>
        <v/>
      </c>
      <c r="E100" s="134" t="str">
        <f>IF('FSEP Worksheet'!E76="","",'FSEP Worksheet'!E76)</f>
        <v/>
      </c>
      <c r="F100" s="134" t="str">
        <f>IF('FSEP Worksheet'!F76="","",'FSEP Worksheet'!F76)</f>
        <v/>
      </c>
      <c r="G100" s="134" t="str">
        <f>IF('FSEP Worksheet'!G76="","",'FSEP Worksheet'!G76)</f>
        <v/>
      </c>
      <c r="H100" s="134" t="str">
        <f>IF('FSEP Worksheet'!H76="","",'FSEP Worksheet'!H76)</f>
        <v/>
      </c>
      <c r="I100" s="134" t="str">
        <f>IF('FSEP Worksheet'!I76="","",'FSEP Worksheet'!I76)</f>
        <v/>
      </c>
      <c r="J100" s="134" t="str">
        <f>IF('FSEP Worksheet'!J76="","",'FSEP Worksheet'!J76)</f>
        <v/>
      </c>
      <c r="K100" s="134" t="str">
        <f>IF('FSEP Worksheet'!K76="","",'FSEP Worksheet'!K76)</f>
        <v/>
      </c>
      <c r="L100" s="134" t="str">
        <f>IF('FSEP Worksheet'!L76="","",'FSEP Worksheet'!L76)</f>
        <v/>
      </c>
      <c r="M100" s="134" t="str">
        <f>IF('FSEP Worksheet'!M76="","",'FSEP Worksheet'!M76)</f>
        <v/>
      </c>
      <c r="N100" s="135" t="str">
        <f t="shared" ca="1" si="14"/>
        <v/>
      </c>
      <c r="O100" s="135" t="str">
        <f t="shared" si="15"/>
        <v/>
      </c>
      <c r="P100" s="135" t="str" cm="1">
        <f t="array" ref="P100">IF(O100="","",IF(O100="confirm yellow cells above","More info needed",IF(AND(O100="Replacement Anticipated",OR(I100={"Hybrid-Electric (HYBRID)","Internal Combustion (ICE)"}),M100="No"),"Additional ZEV","No Change in ZEV Count")))</f>
        <v/>
      </c>
      <c r="Q100" s="135" t="str" cm="1">
        <f t="array" ref="Q100">IF(G100="","",IF(AVERAGE(K100:L100)&lt;IF(M100="YES",_xlfn.XLOOKUP(G100&amp;"PSSP",'Replacement Schedule'!$C$23:$C$44&amp;'Replacement Schedule'!$D$23:$D$44,'Replacement Schedule'!$E$23:$E$44),_xlfn.XLOOKUP(G100&amp;H100,'Replacement Schedule'!$C$23:$C$44&amp;'Replacement Schedule'!$D$23:$D$44,'Replacement Schedule'!$E$23:$E$44)),"Additional Verification Needed","Passes Validation"))</f>
        <v/>
      </c>
      <c r="R100" s="100" t="str" cm="1">
        <f t="array" ref="R100">IF(G100="","",IF(M100="YES",_xlfn.XLOOKUP(G100&amp;"PSSP",'Replacement Schedule'!$C$23:$C$44&amp;'Replacement Schedule'!$D$23:$D$44,'Replacement Schedule'!$E$23:$E$44),_xlfn.XLOOKUP(G100&amp;H100,'Replacement Schedule'!$C$23:$C$44&amp;'Replacement Schedule'!$D$23:$D$44,'Replacement Schedule'!$E$23:$E$44)))</f>
        <v/>
      </c>
      <c r="S100" s="55" t="str">
        <f t="shared" si="16"/>
        <v/>
      </c>
      <c r="T100" s="55" t="str">
        <f t="shared" si="17"/>
        <v/>
      </c>
      <c r="U100" s="100" t="str" cm="1">
        <f t="array" ref="U100">IF(C100="","",IF(M100="yes", _xlfn.XLOOKUP("Law Enforcement",'Replacement Schedule'!$D$3:$D$20,'Replacement Schedule'!$F$3:$F$20),_xlfn.XLOOKUP(G100&amp;H100,'Replacement Schedule'!$D$3:$D$20&amp;'Replacement Schedule'!$H$3:$H$20,'Replacement Schedule'!$F$3:$F$20)))</f>
        <v/>
      </c>
      <c r="V100" s="100" t="str">
        <f t="shared" ca="1" si="18"/>
        <v/>
      </c>
      <c r="W100" s="100" t="str">
        <f t="shared" ca="1" si="19"/>
        <v/>
      </c>
      <c r="X100" s="100" t="str">
        <f t="shared" si="20"/>
        <v/>
      </c>
      <c r="Y100" s="100" t="str" cm="1">
        <f t="array" ref="Y100">IF(C100="","",_xlfn.XLOOKUP(G100&amp;H100,'Replacement Schedule'!$D$3:$D$20&amp;'Replacement Schedule'!$H$3:$H$20,'Replacement Schedule'!$G$3:$G$20))</f>
        <v/>
      </c>
      <c r="Z100" s="100" t="str">
        <f t="shared" si="21"/>
        <v/>
      </c>
      <c r="AA100" s="100" t="str">
        <f t="shared" ca="1" si="22"/>
        <v/>
      </c>
      <c r="AB100" s="100" t="str">
        <f t="shared" ca="1" si="23"/>
        <v/>
      </c>
      <c r="AC100" s="107" t="e">
        <f t="shared" si="24"/>
        <v>#N/A</v>
      </c>
    </row>
    <row r="101" spans="1:29" x14ac:dyDescent="0.3">
      <c r="A101" s="99"/>
      <c r="B101" s="3">
        <v>69</v>
      </c>
      <c r="C101" s="134" t="str">
        <f>IF('FSEP Worksheet'!C77="","",'FSEP Worksheet'!C77)</f>
        <v/>
      </c>
      <c r="D101" s="134" t="str">
        <f>IF('FSEP Worksheet'!D77="","",'FSEP Worksheet'!D77)</f>
        <v/>
      </c>
      <c r="E101" s="134" t="str">
        <f>IF('FSEP Worksheet'!E77="","",'FSEP Worksheet'!E77)</f>
        <v/>
      </c>
      <c r="F101" s="134" t="str">
        <f>IF('FSEP Worksheet'!F77="","",'FSEP Worksheet'!F77)</f>
        <v/>
      </c>
      <c r="G101" s="134" t="str">
        <f>IF('FSEP Worksheet'!G77="","",'FSEP Worksheet'!G77)</f>
        <v/>
      </c>
      <c r="H101" s="134" t="str">
        <f>IF('FSEP Worksheet'!H77="","",'FSEP Worksheet'!H77)</f>
        <v/>
      </c>
      <c r="I101" s="134" t="str">
        <f>IF('FSEP Worksheet'!I77="","",'FSEP Worksheet'!I77)</f>
        <v/>
      </c>
      <c r="J101" s="134" t="str">
        <f>IF('FSEP Worksheet'!J77="","",'FSEP Worksheet'!J77)</f>
        <v/>
      </c>
      <c r="K101" s="134" t="str">
        <f>IF('FSEP Worksheet'!K77="","",'FSEP Worksheet'!K77)</f>
        <v/>
      </c>
      <c r="L101" s="134" t="str">
        <f>IF('FSEP Worksheet'!L77="","",'FSEP Worksheet'!L77)</f>
        <v/>
      </c>
      <c r="M101" s="134" t="str">
        <f>IF('FSEP Worksheet'!M77="","",'FSEP Worksheet'!M77)</f>
        <v/>
      </c>
      <c r="N101" s="135" t="str">
        <f t="shared" ca="1" si="14"/>
        <v/>
      </c>
      <c r="O101" s="135" t="str">
        <f t="shared" si="15"/>
        <v/>
      </c>
      <c r="P101" s="135" t="str" cm="1">
        <f t="array" ref="P101">IF(O101="","",IF(O101="confirm yellow cells above","More info needed",IF(AND(O101="Replacement Anticipated",OR(I101={"Hybrid-Electric (HYBRID)","Internal Combustion (ICE)"}),M101="No"),"Additional ZEV","No Change in ZEV Count")))</f>
        <v/>
      </c>
      <c r="Q101" s="135" t="str" cm="1">
        <f t="array" ref="Q101">IF(G101="","",IF(AVERAGE(K101:L101)&lt;IF(M101="YES",_xlfn.XLOOKUP(G101&amp;"PSSP",'Replacement Schedule'!$C$23:$C$44&amp;'Replacement Schedule'!$D$23:$D$44,'Replacement Schedule'!$E$23:$E$44),_xlfn.XLOOKUP(G101&amp;H101,'Replacement Schedule'!$C$23:$C$44&amp;'Replacement Schedule'!$D$23:$D$44,'Replacement Schedule'!$E$23:$E$44)),"Additional Verification Needed","Passes Validation"))</f>
        <v/>
      </c>
      <c r="R101" s="100" t="str" cm="1">
        <f t="array" ref="R101">IF(G101="","",IF(M101="YES",_xlfn.XLOOKUP(G101&amp;"PSSP",'Replacement Schedule'!$C$23:$C$44&amp;'Replacement Schedule'!$D$23:$D$44,'Replacement Schedule'!$E$23:$E$44),_xlfn.XLOOKUP(G101&amp;H101,'Replacement Schedule'!$C$23:$C$44&amp;'Replacement Schedule'!$D$23:$D$44,'Replacement Schedule'!$E$23:$E$44)))</f>
        <v/>
      </c>
      <c r="S101" s="55" t="str">
        <f t="shared" si="16"/>
        <v/>
      </c>
      <c r="T101" s="55" t="str">
        <f t="shared" si="17"/>
        <v/>
      </c>
      <c r="U101" s="100" t="str" cm="1">
        <f t="array" ref="U101">IF(C101="","",IF(M101="yes", _xlfn.XLOOKUP("Law Enforcement",'Replacement Schedule'!$D$3:$D$20,'Replacement Schedule'!$F$3:$F$20),_xlfn.XLOOKUP(G101&amp;H101,'Replacement Schedule'!$D$3:$D$20&amp;'Replacement Schedule'!$H$3:$H$20,'Replacement Schedule'!$F$3:$F$20)))</f>
        <v/>
      </c>
      <c r="V101" s="100" t="str">
        <f t="shared" ca="1" si="18"/>
        <v/>
      </c>
      <c r="W101" s="100" t="str">
        <f t="shared" ca="1" si="19"/>
        <v/>
      </c>
      <c r="X101" s="100" t="str">
        <f t="shared" si="20"/>
        <v/>
      </c>
      <c r="Y101" s="100" t="str" cm="1">
        <f t="array" ref="Y101">IF(C101="","",_xlfn.XLOOKUP(G101&amp;H101,'Replacement Schedule'!$D$3:$D$20&amp;'Replacement Schedule'!$H$3:$H$20,'Replacement Schedule'!$G$3:$G$20))</f>
        <v/>
      </c>
      <c r="Z101" s="100" t="str">
        <f t="shared" si="21"/>
        <v/>
      </c>
      <c r="AA101" s="100" t="str">
        <f t="shared" ca="1" si="22"/>
        <v/>
      </c>
      <c r="AB101" s="100" t="str">
        <f t="shared" ca="1" si="23"/>
        <v/>
      </c>
      <c r="AC101" s="107" t="e">
        <f t="shared" si="24"/>
        <v>#N/A</v>
      </c>
    </row>
    <row r="102" spans="1:29" x14ac:dyDescent="0.3">
      <c r="A102" s="99"/>
      <c r="B102" s="3">
        <v>70</v>
      </c>
      <c r="C102" s="134" t="str">
        <f>IF('FSEP Worksheet'!C78="","",'FSEP Worksheet'!C78)</f>
        <v/>
      </c>
      <c r="D102" s="134" t="str">
        <f>IF('FSEP Worksheet'!D78="","",'FSEP Worksheet'!D78)</f>
        <v/>
      </c>
      <c r="E102" s="134" t="str">
        <f>IF('FSEP Worksheet'!E78="","",'FSEP Worksheet'!E78)</f>
        <v/>
      </c>
      <c r="F102" s="134" t="str">
        <f>IF('FSEP Worksheet'!F78="","",'FSEP Worksheet'!F78)</f>
        <v/>
      </c>
      <c r="G102" s="134" t="str">
        <f>IF('FSEP Worksheet'!G78="","",'FSEP Worksheet'!G78)</f>
        <v/>
      </c>
      <c r="H102" s="134" t="str">
        <f>IF('FSEP Worksheet'!H78="","",'FSEP Worksheet'!H78)</f>
        <v/>
      </c>
      <c r="I102" s="134" t="str">
        <f>IF('FSEP Worksheet'!I78="","",'FSEP Worksheet'!I78)</f>
        <v/>
      </c>
      <c r="J102" s="134" t="str">
        <f>IF('FSEP Worksheet'!J78="","",'FSEP Worksheet'!J78)</f>
        <v/>
      </c>
      <c r="K102" s="134" t="str">
        <f>IF('FSEP Worksheet'!K78="","",'FSEP Worksheet'!K78)</f>
        <v/>
      </c>
      <c r="L102" s="134" t="str">
        <f>IF('FSEP Worksheet'!L78="","",'FSEP Worksheet'!L78)</f>
        <v/>
      </c>
      <c r="M102" s="134" t="str">
        <f>IF('FSEP Worksheet'!M78="","",'FSEP Worksheet'!M78)</f>
        <v/>
      </c>
      <c r="N102" s="135" t="str">
        <f t="shared" ca="1" si="14"/>
        <v/>
      </c>
      <c r="O102" s="135" t="str">
        <f t="shared" si="15"/>
        <v/>
      </c>
      <c r="P102" s="135" t="str" cm="1">
        <f t="array" ref="P102">IF(O102="","",IF(O102="confirm yellow cells above","More info needed",IF(AND(O102="Replacement Anticipated",OR(I102={"Hybrid-Electric (HYBRID)","Internal Combustion (ICE)"}),M102="No"),"Additional ZEV","No Change in ZEV Count")))</f>
        <v/>
      </c>
      <c r="Q102" s="135" t="str" cm="1">
        <f t="array" ref="Q102">IF(G102="","",IF(AVERAGE(K102:L102)&lt;IF(M102="YES",_xlfn.XLOOKUP(G102&amp;"PSSP",'Replacement Schedule'!$C$23:$C$44&amp;'Replacement Schedule'!$D$23:$D$44,'Replacement Schedule'!$E$23:$E$44),_xlfn.XLOOKUP(G102&amp;H102,'Replacement Schedule'!$C$23:$C$44&amp;'Replacement Schedule'!$D$23:$D$44,'Replacement Schedule'!$E$23:$E$44)),"Additional Verification Needed","Passes Validation"))</f>
        <v/>
      </c>
      <c r="R102" s="100" t="str" cm="1">
        <f t="array" ref="R102">IF(G102="","",IF(M102="YES",_xlfn.XLOOKUP(G102&amp;"PSSP",'Replacement Schedule'!$C$23:$C$44&amp;'Replacement Schedule'!$D$23:$D$44,'Replacement Schedule'!$E$23:$E$44),_xlfn.XLOOKUP(G102&amp;H102,'Replacement Schedule'!$C$23:$C$44&amp;'Replacement Schedule'!$D$23:$D$44,'Replacement Schedule'!$E$23:$E$44)))</f>
        <v/>
      </c>
      <c r="S102" s="55" t="str">
        <f t="shared" si="16"/>
        <v/>
      </c>
      <c r="T102" s="55" t="str">
        <f t="shared" si="17"/>
        <v/>
      </c>
      <c r="U102" s="100" t="str" cm="1">
        <f t="array" ref="U102">IF(C102="","",IF(M102="yes", _xlfn.XLOOKUP("Law Enforcement",'Replacement Schedule'!$D$3:$D$20,'Replacement Schedule'!$F$3:$F$20),_xlfn.XLOOKUP(G102&amp;H102,'Replacement Schedule'!$D$3:$D$20&amp;'Replacement Schedule'!$H$3:$H$20,'Replacement Schedule'!$F$3:$F$20)))</f>
        <v/>
      </c>
      <c r="V102" s="100" t="str">
        <f t="shared" ca="1" si="18"/>
        <v/>
      </c>
      <c r="W102" s="100" t="str">
        <f t="shared" ca="1" si="19"/>
        <v/>
      </c>
      <c r="X102" s="100" t="str">
        <f t="shared" si="20"/>
        <v/>
      </c>
      <c r="Y102" s="100" t="str" cm="1">
        <f t="array" ref="Y102">IF(C102="","",_xlfn.XLOOKUP(G102&amp;H102,'Replacement Schedule'!$D$3:$D$20&amp;'Replacement Schedule'!$H$3:$H$20,'Replacement Schedule'!$G$3:$G$20))</f>
        <v/>
      </c>
      <c r="Z102" s="100" t="str">
        <f t="shared" si="21"/>
        <v/>
      </c>
      <c r="AA102" s="100" t="str">
        <f t="shared" ca="1" si="22"/>
        <v/>
      </c>
      <c r="AB102" s="100" t="str">
        <f t="shared" ca="1" si="23"/>
        <v/>
      </c>
      <c r="AC102" s="107" t="e">
        <f t="shared" si="24"/>
        <v>#N/A</v>
      </c>
    </row>
    <row r="103" spans="1:29" x14ac:dyDescent="0.3">
      <c r="A103" s="99"/>
      <c r="B103" s="3">
        <v>71</v>
      </c>
      <c r="C103" s="134" t="str">
        <f>IF('FSEP Worksheet'!C79="","",'FSEP Worksheet'!C79)</f>
        <v/>
      </c>
      <c r="D103" s="134" t="str">
        <f>IF('FSEP Worksheet'!D79="","",'FSEP Worksheet'!D79)</f>
        <v/>
      </c>
      <c r="E103" s="134" t="str">
        <f>IF('FSEP Worksheet'!E79="","",'FSEP Worksheet'!E79)</f>
        <v/>
      </c>
      <c r="F103" s="134" t="str">
        <f>IF('FSEP Worksheet'!F79="","",'FSEP Worksheet'!F79)</f>
        <v/>
      </c>
      <c r="G103" s="134" t="str">
        <f>IF('FSEP Worksheet'!G79="","",'FSEP Worksheet'!G79)</f>
        <v/>
      </c>
      <c r="H103" s="134" t="str">
        <f>IF('FSEP Worksheet'!H79="","",'FSEP Worksheet'!H79)</f>
        <v/>
      </c>
      <c r="I103" s="134" t="str">
        <f>IF('FSEP Worksheet'!I79="","",'FSEP Worksheet'!I79)</f>
        <v/>
      </c>
      <c r="J103" s="134" t="str">
        <f>IF('FSEP Worksheet'!J79="","",'FSEP Worksheet'!J79)</f>
        <v/>
      </c>
      <c r="K103" s="134" t="str">
        <f>IF('FSEP Worksheet'!K79="","",'FSEP Worksheet'!K79)</f>
        <v/>
      </c>
      <c r="L103" s="134" t="str">
        <f>IF('FSEP Worksheet'!L79="","",'FSEP Worksheet'!L79)</f>
        <v/>
      </c>
      <c r="M103" s="134" t="str">
        <f>IF('FSEP Worksheet'!M79="","",'FSEP Worksheet'!M79)</f>
        <v/>
      </c>
      <c r="N103" s="135" t="str">
        <f t="shared" ca="1" si="14"/>
        <v/>
      </c>
      <c r="O103" s="135" t="str">
        <f t="shared" si="15"/>
        <v/>
      </c>
      <c r="P103" s="135" t="str" cm="1">
        <f t="array" ref="P103">IF(O103="","",IF(O103="confirm yellow cells above","More info needed",IF(AND(O103="Replacement Anticipated",OR(I103={"Hybrid-Electric (HYBRID)","Internal Combustion (ICE)"}),M103="No"),"Additional ZEV","No Change in ZEV Count")))</f>
        <v/>
      </c>
      <c r="Q103" s="135" t="str" cm="1">
        <f t="array" ref="Q103">IF(G103="","",IF(AVERAGE(K103:L103)&lt;IF(M103="YES",_xlfn.XLOOKUP(G103&amp;"PSSP",'Replacement Schedule'!$C$23:$C$44&amp;'Replacement Schedule'!$D$23:$D$44,'Replacement Schedule'!$E$23:$E$44),_xlfn.XLOOKUP(G103&amp;H103,'Replacement Schedule'!$C$23:$C$44&amp;'Replacement Schedule'!$D$23:$D$44,'Replacement Schedule'!$E$23:$E$44)),"Additional Verification Needed","Passes Validation"))</f>
        <v/>
      </c>
      <c r="R103" s="100" t="str" cm="1">
        <f t="array" ref="R103">IF(G103="","",IF(M103="YES",_xlfn.XLOOKUP(G103&amp;"PSSP",'Replacement Schedule'!$C$23:$C$44&amp;'Replacement Schedule'!$D$23:$D$44,'Replacement Schedule'!$E$23:$E$44),_xlfn.XLOOKUP(G103&amp;H103,'Replacement Schedule'!$C$23:$C$44&amp;'Replacement Schedule'!$D$23:$D$44,'Replacement Schedule'!$E$23:$E$44)))</f>
        <v/>
      </c>
      <c r="S103" s="55" t="str">
        <f t="shared" si="16"/>
        <v/>
      </c>
      <c r="T103" s="55" t="str">
        <f t="shared" si="17"/>
        <v/>
      </c>
      <c r="U103" s="100" t="str" cm="1">
        <f t="array" ref="U103">IF(C103="","",IF(M103="yes", _xlfn.XLOOKUP("Law Enforcement",'Replacement Schedule'!$D$3:$D$20,'Replacement Schedule'!$F$3:$F$20),_xlfn.XLOOKUP(G103&amp;H103,'Replacement Schedule'!$D$3:$D$20&amp;'Replacement Schedule'!$H$3:$H$20,'Replacement Schedule'!$F$3:$F$20)))</f>
        <v/>
      </c>
      <c r="V103" s="100" t="str">
        <f t="shared" ca="1" si="18"/>
        <v/>
      </c>
      <c r="W103" s="100" t="str">
        <f t="shared" ca="1" si="19"/>
        <v/>
      </c>
      <c r="X103" s="100" t="str">
        <f t="shared" si="20"/>
        <v/>
      </c>
      <c r="Y103" s="100" t="str" cm="1">
        <f t="array" ref="Y103">IF(C103="","",_xlfn.XLOOKUP(G103&amp;H103,'Replacement Schedule'!$D$3:$D$20&amp;'Replacement Schedule'!$H$3:$H$20,'Replacement Schedule'!$G$3:$G$20))</f>
        <v/>
      </c>
      <c r="Z103" s="100" t="str">
        <f t="shared" si="21"/>
        <v/>
      </c>
      <c r="AA103" s="100" t="str">
        <f t="shared" ca="1" si="22"/>
        <v/>
      </c>
      <c r="AB103" s="100" t="str">
        <f t="shared" ca="1" si="23"/>
        <v/>
      </c>
      <c r="AC103" s="107" t="e">
        <f t="shared" si="24"/>
        <v>#N/A</v>
      </c>
    </row>
    <row r="104" spans="1:29" x14ac:dyDescent="0.3">
      <c r="A104" s="99"/>
      <c r="B104" s="3">
        <v>72</v>
      </c>
      <c r="C104" s="134" t="str">
        <f>IF('FSEP Worksheet'!C80="","",'FSEP Worksheet'!C80)</f>
        <v/>
      </c>
      <c r="D104" s="134" t="str">
        <f>IF('FSEP Worksheet'!D80="","",'FSEP Worksheet'!D80)</f>
        <v/>
      </c>
      <c r="E104" s="134" t="str">
        <f>IF('FSEP Worksheet'!E80="","",'FSEP Worksheet'!E80)</f>
        <v/>
      </c>
      <c r="F104" s="134" t="str">
        <f>IF('FSEP Worksheet'!F80="","",'FSEP Worksheet'!F80)</f>
        <v/>
      </c>
      <c r="G104" s="134" t="str">
        <f>IF('FSEP Worksheet'!G80="","",'FSEP Worksheet'!G80)</f>
        <v/>
      </c>
      <c r="H104" s="134" t="str">
        <f>IF('FSEP Worksheet'!H80="","",'FSEP Worksheet'!H80)</f>
        <v/>
      </c>
      <c r="I104" s="134" t="str">
        <f>IF('FSEP Worksheet'!I80="","",'FSEP Worksheet'!I80)</f>
        <v/>
      </c>
      <c r="J104" s="134" t="str">
        <f>IF('FSEP Worksheet'!J80="","",'FSEP Worksheet'!J80)</f>
        <v/>
      </c>
      <c r="K104" s="134" t="str">
        <f>IF('FSEP Worksheet'!K80="","",'FSEP Worksheet'!K80)</f>
        <v/>
      </c>
      <c r="L104" s="134" t="str">
        <f>IF('FSEP Worksheet'!L80="","",'FSEP Worksheet'!L80)</f>
        <v/>
      </c>
      <c r="M104" s="134" t="str">
        <f>IF('FSEP Worksheet'!M80="","",'FSEP Worksheet'!M80)</f>
        <v/>
      </c>
      <c r="N104" s="135" t="str">
        <f t="shared" ca="1" si="14"/>
        <v/>
      </c>
      <c r="O104" s="135" t="str">
        <f t="shared" si="15"/>
        <v/>
      </c>
      <c r="P104" s="135" t="str" cm="1">
        <f t="array" ref="P104">IF(O104="","",IF(O104="confirm yellow cells above","More info needed",IF(AND(O104="Replacement Anticipated",OR(I104={"Hybrid-Electric (HYBRID)","Internal Combustion (ICE)"}),M104="No"),"Additional ZEV","No Change in ZEV Count")))</f>
        <v/>
      </c>
      <c r="Q104" s="135" t="str" cm="1">
        <f t="array" ref="Q104">IF(G104="","",IF(AVERAGE(K104:L104)&lt;IF(M104="YES",_xlfn.XLOOKUP(G104&amp;"PSSP",'Replacement Schedule'!$C$23:$C$44&amp;'Replacement Schedule'!$D$23:$D$44,'Replacement Schedule'!$E$23:$E$44),_xlfn.XLOOKUP(G104&amp;H104,'Replacement Schedule'!$C$23:$C$44&amp;'Replacement Schedule'!$D$23:$D$44,'Replacement Schedule'!$E$23:$E$44)),"Additional Verification Needed","Passes Validation"))</f>
        <v/>
      </c>
      <c r="R104" s="100" t="str" cm="1">
        <f t="array" ref="R104">IF(G104="","",IF(M104="YES",_xlfn.XLOOKUP(G104&amp;"PSSP",'Replacement Schedule'!$C$23:$C$44&amp;'Replacement Schedule'!$D$23:$D$44,'Replacement Schedule'!$E$23:$E$44),_xlfn.XLOOKUP(G104&amp;H104,'Replacement Schedule'!$C$23:$C$44&amp;'Replacement Schedule'!$D$23:$D$44,'Replacement Schedule'!$E$23:$E$44)))</f>
        <v/>
      </c>
      <c r="S104" s="55" t="str">
        <f t="shared" si="16"/>
        <v/>
      </c>
      <c r="T104" s="55" t="str">
        <f t="shared" si="17"/>
        <v/>
      </c>
      <c r="U104" s="100" t="str" cm="1">
        <f t="array" ref="U104">IF(C104="","",IF(M104="yes", _xlfn.XLOOKUP("Law Enforcement",'Replacement Schedule'!$D$3:$D$20,'Replacement Schedule'!$F$3:$F$20),_xlfn.XLOOKUP(G104&amp;H104,'Replacement Schedule'!$D$3:$D$20&amp;'Replacement Schedule'!$H$3:$H$20,'Replacement Schedule'!$F$3:$F$20)))</f>
        <v/>
      </c>
      <c r="V104" s="100" t="str">
        <f t="shared" ca="1" si="18"/>
        <v/>
      </c>
      <c r="W104" s="100" t="str">
        <f t="shared" ca="1" si="19"/>
        <v/>
      </c>
      <c r="X104" s="100" t="str">
        <f t="shared" si="20"/>
        <v/>
      </c>
      <c r="Y104" s="100" t="str" cm="1">
        <f t="array" ref="Y104">IF(C104="","",_xlfn.XLOOKUP(G104&amp;H104,'Replacement Schedule'!$D$3:$D$20&amp;'Replacement Schedule'!$H$3:$H$20,'Replacement Schedule'!$G$3:$G$20))</f>
        <v/>
      </c>
      <c r="Z104" s="100" t="str">
        <f t="shared" si="21"/>
        <v/>
      </c>
      <c r="AA104" s="100" t="str">
        <f t="shared" ca="1" si="22"/>
        <v/>
      </c>
      <c r="AB104" s="100" t="str">
        <f t="shared" ca="1" si="23"/>
        <v/>
      </c>
      <c r="AC104" s="107" t="e">
        <f t="shared" si="24"/>
        <v>#N/A</v>
      </c>
    </row>
    <row r="105" spans="1:29" x14ac:dyDescent="0.3">
      <c r="A105" s="99"/>
      <c r="B105" s="3">
        <v>73</v>
      </c>
      <c r="C105" s="134" t="str">
        <f>IF('FSEP Worksheet'!C81="","",'FSEP Worksheet'!C81)</f>
        <v/>
      </c>
      <c r="D105" s="134" t="str">
        <f>IF('FSEP Worksheet'!D81="","",'FSEP Worksheet'!D81)</f>
        <v/>
      </c>
      <c r="E105" s="134" t="str">
        <f>IF('FSEP Worksheet'!E81="","",'FSEP Worksheet'!E81)</f>
        <v/>
      </c>
      <c r="F105" s="134" t="str">
        <f>IF('FSEP Worksheet'!F81="","",'FSEP Worksheet'!F81)</f>
        <v/>
      </c>
      <c r="G105" s="134" t="str">
        <f>IF('FSEP Worksheet'!G81="","",'FSEP Worksheet'!G81)</f>
        <v/>
      </c>
      <c r="H105" s="134" t="str">
        <f>IF('FSEP Worksheet'!H81="","",'FSEP Worksheet'!H81)</f>
        <v/>
      </c>
      <c r="I105" s="134" t="str">
        <f>IF('FSEP Worksheet'!I81="","",'FSEP Worksheet'!I81)</f>
        <v/>
      </c>
      <c r="J105" s="134" t="str">
        <f>IF('FSEP Worksheet'!J81="","",'FSEP Worksheet'!J81)</f>
        <v/>
      </c>
      <c r="K105" s="134" t="str">
        <f>IF('FSEP Worksheet'!K81="","",'FSEP Worksheet'!K81)</f>
        <v/>
      </c>
      <c r="L105" s="134" t="str">
        <f>IF('FSEP Worksheet'!L81="","",'FSEP Worksheet'!L81)</f>
        <v/>
      </c>
      <c r="M105" s="134" t="str">
        <f>IF('FSEP Worksheet'!M81="","",'FSEP Worksheet'!M81)</f>
        <v/>
      </c>
      <c r="N105" s="135" t="str">
        <f t="shared" ca="1" si="14"/>
        <v/>
      </c>
      <c r="O105" s="135" t="str">
        <f t="shared" si="15"/>
        <v/>
      </c>
      <c r="P105" s="135" t="str" cm="1">
        <f t="array" ref="P105">IF(O105="","",IF(O105="confirm yellow cells above","More info needed",IF(AND(O105="Replacement Anticipated",OR(I105={"Hybrid-Electric (HYBRID)","Internal Combustion (ICE)"}),M105="No"),"Additional ZEV","No Change in ZEV Count")))</f>
        <v/>
      </c>
      <c r="Q105" s="135" t="str" cm="1">
        <f t="array" ref="Q105">IF(G105="","",IF(AVERAGE(K105:L105)&lt;IF(M105="YES",_xlfn.XLOOKUP(G105&amp;"PSSP",'Replacement Schedule'!$C$23:$C$44&amp;'Replacement Schedule'!$D$23:$D$44,'Replacement Schedule'!$E$23:$E$44),_xlfn.XLOOKUP(G105&amp;H105,'Replacement Schedule'!$C$23:$C$44&amp;'Replacement Schedule'!$D$23:$D$44,'Replacement Schedule'!$E$23:$E$44)),"Additional Verification Needed","Passes Validation"))</f>
        <v/>
      </c>
      <c r="R105" s="100" t="str" cm="1">
        <f t="array" ref="R105">IF(G105="","",IF(M105="YES",_xlfn.XLOOKUP(G105&amp;"PSSP",'Replacement Schedule'!$C$23:$C$44&amp;'Replacement Schedule'!$D$23:$D$44,'Replacement Schedule'!$E$23:$E$44),_xlfn.XLOOKUP(G105&amp;H105,'Replacement Schedule'!$C$23:$C$44&amp;'Replacement Schedule'!$D$23:$D$44,'Replacement Schedule'!$E$23:$E$44)))</f>
        <v/>
      </c>
      <c r="S105" s="55" t="str">
        <f t="shared" si="16"/>
        <v/>
      </c>
      <c r="T105" s="55" t="str">
        <f t="shared" si="17"/>
        <v/>
      </c>
      <c r="U105" s="100" t="str" cm="1">
        <f t="array" ref="U105">IF(C105="","",IF(M105="yes", _xlfn.XLOOKUP("Law Enforcement",'Replacement Schedule'!$D$3:$D$20,'Replacement Schedule'!$F$3:$F$20),_xlfn.XLOOKUP(G105&amp;H105,'Replacement Schedule'!$D$3:$D$20&amp;'Replacement Schedule'!$H$3:$H$20,'Replacement Schedule'!$F$3:$F$20)))</f>
        <v/>
      </c>
      <c r="V105" s="100" t="str">
        <f t="shared" ca="1" si="18"/>
        <v/>
      </c>
      <c r="W105" s="100" t="str">
        <f t="shared" ca="1" si="19"/>
        <v/>
      </c>
      <c r="X105" s="100" t="str">
        <f t="shared" si="20"/>
        <v/>
      </c>
      <c r="Y105" s="100" t="str" cm="1">
        <f t="array" ref="Y105">IF(C105="","",_xlfn.XLOOKUP(G105&amp;H105,'Replacement Schedule'!$D$3:$D$20&amp;'Replacement Schedule'!$H$3:$H$20,'Replacement Schedule'!$G$3:$G$20))</f>
        <v/>
      </c>
      <c r="Z105" s="100" t="str">
        <f t="shared" si="21"/>
        <v/>
      </c>
      <c r="AA105" s="100" t="str">
        <f t="shared" ca="1" si="22"/>
        <v/>
      </c>
      <c r="AB105" s="100" t="str">
        <f t="shared" ca="1" si="23"/>
        <v/>
      </c>
      <c r="AC105" s="107" t="e">
        <f t="shared" si="24"/>
        <v>#N/A</v>
      </c>
    </row>
    <row r="106" spans="1:29" x14ac:dyDescent="0.3">
      <c r="A106" s="99"/>
      <c r="B106" s="3">
        <v>74</v>
      </c>
      <c r="C106" s="134" t="str">
        <f>IF('FSEP Worksheet'!C82="","",'FSEP Worksheet'!C82)</f>
        <v/>
      </c>
      <c r="D106" s="134" t="str">
        <f>IF('FSEP Worksheet'!D82="","",'FSEP Worksheet'!D82)</f>
        <v/>
      </c>
      <c r="E106" s="134" t="str">
        <f>IF('FSEP Worksheet'!E82="","",'FSEP Worksheet'!E82)</f>
        <v/>
      </c>
      <c r="F106" s="134" t="str">
        <f>IF('FSEP Worksheet'!F82="","",'FSEP Worksheet'!F82)</f>
        <v/>
      </c>
      <c r="G106" s="134" t="str">
        <f>IF('FSEP Worksheet'!G82="","",'FSEP Worksheet'!G82)</f>
        <v/>
      </c>
      <c r="H106" s="134" t="str">
        <f>IF('FSEP Worksheet'!H82="","",'FSEP Worksheet'!H82)</f>
        <v/>
      </c>
      <c r="I106" s="134" t="str">
        <f>IF('FSEP Worksheet'!I82="","",'FSEP Worksheet'!I82)</f>
        <v/>
      </c>
      <c r="J106" s="134" t="str">
        <f>IF('FSEP Worksheet'!J82="","",'FSEP Worksheet'!J82)</f>
        <v/>
      </c>
      <c r="K106" s="134" t="str">
        <f>IF('FSEP Worksheet'!K82="","",'FSEP Worksheet'!K82)</f>
        <v/>
      </c>
      <c r="L106" s="134" t="str">
        <f>IF('FSEP Worksheet'!L82="","",'FSEP Worksheet'!L82)</f>
        <v/>
      </c>
      <c r="M106" s="134" t="str">
        <f>IF('FSEP Worksheet'!M82="","",'FSEP Worksheet'!M82)</f>
        <v/>
      </c>
      <c r="N106" s="135" t="str">
        <f t="shared" ca="1" si="14"/>
        <v/>
      </c>
      <c r="O106" s="135" t="str">
        <f t="shared" si="15"/>
        <v/>
      </c>
      <c r="P106" s="135" t="str" cm="1">
        <f t="array" ref="P106">IF(O106="","",IF(O106="confirm yellow cells above","More info needed",IF(AND(O106="Replacement Anticipated",OR(I106={"Hybrid-Electric (HYBRID)","Internal Combustion (ICE)"}),M106="No"),"Additional ZEV","No Change in ZEV Count")))</f>
        <v/>
      </c>
      <c r="Q106" s="135" t="str" cm="1">
        <f t="array" ref="Q106">IF(G106="","",IF(AVERAGE(K106:L106)&lt;IF(M106="YES",_xlfn.XLOOKUP(G106&amp;"PSSP",'Replacement Schedule'!$C$23:$C$44&amp;'Replacement Schedule'!$D$23:$D$44,'Replacement Schedule'!$E$23:$E$44),_xlfn.XLOOKUP(G106&amp;H106,'Replacement Schedule'!$C$23:$C$44&amp;'Replacement Schedule'!$D$23:$D$44,'Replacement Schedule'!$E$23:$E$44)),"Additional Verification Needed","Passes Validation"))</f>
        <v/>
      </c>
      <c r="R106" s="100" t="str" cm="1">
        <f t="array" ref="R106">IF(G106="","",IF(M106="YES",_xlfn.XLOOKUP(G106&amp;"PSSP",'Replacement Schedule'!$C$23:$C$44&amp;'Replacement Schedule'!$D$23:$D$44,'Replacement Schedule'!$E$23:$E$44),_xlfn.XLOOKUP(G106&amp;H106,'Replacement Schedule'!$C$23:$C$44&amp;'Replacement Schedule'!$D$23:$D$44,'Replacement Schedule'!$E$23:$E$44)))</f>
        <v/>
      </c>
      <c r="S106" s="55" t="str">
        <f t="shared" si="16"/>
        <v/>
      </c>
      <c r="T106" s="55" t="str">
        <f t="shared" si="17"/>
        <v/>
      </c>
      <c r="U106" s="100" t="str" cm="1">
        <f t="array" ref="U106">IF(C106="","",IF(M106="yes", _xlfn.XLOOKUP("Law Enforcement",'Replacement Schedule'!$D$3:$D$20,'Replacement Schedule'!$F$3:$F$20),_xlfn.XLOOKUP(G106&amp;H106,'Replacement Schedule'!$D$3:$D$20&amp;'Replacement Schedule'!$H$3:$H$20,'Replacement Schedule'!$F$3:$F$20)))</f>
        <v/>
      </c>
      <c r="V106" s="100" t="str">
        <f t="shared" ca="1" si="18"/>
        <v/>
      </c>
      <c r="W106" s="100" t="str">
        <f t="shared" ca="1" si="19"/>
        <v/>
      </c>
      <c r="X106" s="100" t="str">
        <f t="shared" si="20"/>
        <v/>
      </c>
      <c r="Y106" s="100" t="str" cm="1">
        <f t="array" ref="Y106">IF(C106="","",_xlfn.XLOOKUP(G106&amp;H106,'Replacement Schedule'!$D$3:$D$20&amp;'Replacement Schedule'!$H$3:$H$20,'Replacement Schedule'!$G$3:$G$20))</f>
        <v/>
      </c>
      <c r="Z106" s="100" t="str">
        <f t="shared" si="21"/>
        <v/>
      </c>
      <c r="AA106" s="100" t="str">
        <f t="shared" ca="1" si="22"/>
        <v/>
      </c>
      <c r="AB106" s="100" t="str">
        <f t="shared" ca="1" si="23"/>
        <v/>
      </c>
      <c r="AC106" s="107" t="e">
        <f t="shared" si="24"/>
        <v>#N/A</v>
      </c>
    </row>
    <row r="107" spans="1:29" x14ac:dyDescent="0.3">
      <c r="A107" s="99"/>
      <c r="B107" s="3">
        <v>75</v>
      </c>
      <c r="C107" s="134" t="str">
        <f>IF('FSEP Worksheet'!C83="","",'FSEP Worksheet'!C83)</f>
        <v/>
      </c>
      <c r="D107" s="134" t="str">
        <f>IF('FSEP Worksheet'!D83="","",'FSEP Worksheet'!D83)</f>
        <v/>
      </c>
      <c r="E107" s="134" t="str">
        <f>IF('FSEP Worksheet'!E83="","",'FSEP Worksheet'!E83)</f>
        <v/>
      </c>
      <c r="F107" s="134" t="str">
        <f>IF('FSEP Worksheet'!F83="","",'FSEP Worksheet'!F83)</f>
        <v/>
      </c>
      <c r="G107" s="134" t="str">
        <f>IF('FSEP Worksheet'!G83="","",'FSEP Worksheet'!G83)</f>
        <v/>
      </c>
      <c r="H107" s="134" t="str">
        <f>IF('FSEP Worksheet'!H83="","",'FSEP Worksheet'!H83)</f>
        <v/>
      </c>
      <c r="I107" s="134" t="str">
        <f>IF('FSEP Worksheet'!I83="","",'FSEP Worksheet'!I83)</f>
        <v/>
      </c>
      <c r="J107" s="134" t="str">
        <f>IF('FSEP Worksheet'!J83="","",'FSEP Worksheet'!J83)</f>
        <v/>
      </c>
      <c r="K107" s="134" t="str">
        <f>IF('FSEP Worksheet'!K83="","",'FSEP Worksheet'!K83)</f>
        <v/>
      </c>
      <c r="L107" s="134" t="str">
        <f>IF('FSEP Worksheet'!L83="","",'FSEP Worksheet'!L83)</f>
        <v/>
      </c>
      <c r="M107" s="134" t="str">
        <f>IF('FSEP Worksheet'!M83="","",'FSEP Worksheet'!M83)</f>
        <v/>
      </c>
      <c r="N107" s="135" t="str">
        <f t="shared" ca="1" si="14"/>
        <v/>
      </c>
      <c r="O107" s="135" t="str">
        <f t="shared" si="15"/>
        <v/>
      </c>
      <c r="P107" s="135" t="str" cm="1">
        <f t="array" ref="P107">IF(O107="","",IF(O107="confirm yellow cells above","More info needed",IF(AND(O107="Replacement Anticipated",OR(I107={"Hybrid-Electric (HYBRID)","Internal Combustion (ICE)"}),M107="No"),"Additional ZEV","No Change in ZEV Count")))</f>
        <v/>
      </c>
      <c r="Q107" s="135" t="str" cm="1">
        <f t="array" ref="Q107">IF(G107="","",IF(AVERAGE(K107:L107)&lt;IF(M107="YES",_xlfn.XLOOKUP(G107&amp;"PSSP",'Replacement Schedule'!$C$23:$C$44&amp;'Replacement Schedule'!$D$23:$D$44,'Replacement Schedule'!$E$23:$E$44),_xlfn.XLOOKUP(G107&amp;H107,'Replacement Schedule'!$C$23:$C$44&amp;'Replacement Schedule'!$D$23:$D$44,'Replacement Schedule'!$E$23:$E$44)),"Additional Verification Needed","Passes Validation"))</f>
        <v/>
      </c>
      <c r="R107" s="100" t="str" cm="1">
        <f t="array" ref="R107">IF(G107="","",IF(M107="YES",_xlfn.XLOOKUP(G107&amp;"PSSP",'Replacement Schedule'!$C$23:$C$44&amp;'Replacement Schedule'!$D$23:$D$44,'Replacement Schedule'!$E$23:$E$44),_xlfn.XLOOKUP(G107&amp;H107,'Replacement Schedule'!$C$23:$C$44&amp;'Replacement Schedule'!$D$23:$D$44,'Replacement Schedule'!$E$23:$E$44)))</f>
        <v/>
      </c>
      <c r="S107" s="55" t="str">
        <f t="shared" si="16"/>
        <v/>
      </c>
      <c r="T107" s="55" t="str">
        <f t="shared" si="17"/>
        <v/>
      </c>
      <c r="U107" s="100" t="str" cm="1">
        <f t="array" ref="U107">IF(C107="","",IF(M107="yes", _xlfn.XLOOKUP("Law Enforcement",'Replacement Schedule'!$D$3:$D$20,'Replacement Schedule'!$F$3:$F$20),_xlfn.XLOOKUP(G107&amp;H107,'Replacement Schedule'!$D$3:$D$20&amp;'Replacement Schedule'!$H$3:$H$20,'Replacement Schedule'!$F$3:$F$20)))</f>
        <v/>
      </c>
      <c r="V107" s="100" t="str">
        <f t="shared" ca="1" si="18"/>
        <v/>
      </c>
      <c r="W107" s="100" t="str">
        <f t="shared" ca="1" si="19"/>
        <v/>
      </c>
      <c r="X107" s="100" t="str">
        <f t="shared" si="20"/>
        <v/>
      </c>
      <c r="Y107" s="100" t="str" cm="1">
        <f t="array" ref="Y107">IF(C107="","",_xlfn.XLOOKUP(G107&amp;H107,'Replacement Schedule'!$D$3:$D$20&amp;'Replacement Schedule'!$H$3:$H$20,'Replacement Schedule'!$G$3:$G$20))</f>
        <v/>
      </c>
      <c r="Z107" s="100" t="str">
        <f t="shared" si="21"/>
        <v/>
      </c>
      <c r="AA107" s="100" t="str">
        <f t="shared" ca="1" si="22"/>
        <v/>
      </c>
      <c r="AB107" s="100" t="str">
        <f t="shared" ca="1" si="23"/>
        <v/>
      </c>
      <c r="AC107" s="107" t="e">
        <f t="shared" si="24"/>
        <v>#N/A</v>
      </c>
    </row>
    <row r="108" spans="1:29" x14ac:dyDescent="0.3">
      <c r="A108" s="99"/>
      <c r="B108" s="3">
        <v>76</v>
      </c>
      <c r="C108" s="134" t="str">
        <f>IF('FSEP Worksheet'!C84="","",'FSEP Worksheet'!C84)</f>
        <v/>
      </c>
      <c r="D108" s="134" t="str">
        <f>IF('FSEP Worksheet'!D84="","",'FSEP Worksheet'!D84)</f>
        <v/>
      </c>
      <c r="E108" s="134" t="str">
        <f>IF('FSEP Worksheet'!E84="","",'FSEP Worksheet'!E84)</f>
        <v/>
      </c>
      <c r="F108" s="134" t="str">
        <f>IF('FSEP Worksheet'!F84="","",'FSEP Worksheet'!F84)</f>
        <v/>
      </c>
      <c r="G108" s="134" t="str">
        <f>IF('FSEP Worksheet'!G84="","",'FSEP Worksheet'!G84)</f>
        <v/>
      </c>
      <c r="H108" s="134" t="str">
        <f>IF('FSEP Worksheet'!H84="","",'FSEP Worksheet'!H84)</f>
        <v/>
      </c>
      <c r="I108" s="134" t="str">
        <f>IF('FSEP Worksheet'!I84="","",'FSEP Worksheet'!I84)</f>
        <v/>
      </c>
      <c r="J108" s="134" t="str">
        <f>IF('FSEP Worksheet'!J84="","",'FSEP Worksheet'!J84)</f>
        <v/>
      </c>
      <c r="K108" s="134" t="str">
        <f>IF('FSEP Worksheet'!K84="","",'FSEP Worksheet'!K84)</f>
        <v/>
      </c>
      <c r="L108" s="134" t="str">
        <f>IF('FSEP Worksheet'!L84="","",'FSEP Worksheet'!L84)</f>
        <v/>
      </c>
      <c r="M108" s="134" t="str">
        <f>IF('FSEP Worksheet'!M84="","",'FSEP Worksheet'!M84)</f>
        <v/>
      </c>
      <c r="N108" s="135" t="str">
        <f t="shared" ca="1" si="14"/>
        <v/>
      </c>
      <c r="O108" s="135" t="str">
        <f t="shared" si="15"/>
        <v/>
      </c>
      <c r="P108" s="135" t="str" cm="1">
        <f t="array" ref="P108">IF(O108="","",IF(O108="confirm yellow cells above","More info needed",IF(AND(O108="Replacement Anticipated",OR(I108={"Hybrid-Electric (HYBRID)","Internal Combustion (ICE)"}),M108="No"),"Additional ZEV","No Change in ZEV Count")))</f>
        <v/>
      </c>
      <c r="Q108" s="135" t="str" cm="1">
        <f t="array" ref="Q108">IF(G108="","",IF(AVERAGE(K108:L108)&lt;IF(M108="YES",_xlfn.XLOOKUP(G108&amp;"PSSP",'Replacement Schedule'!$C$23:$C$44&amp;'Replacement Schedule'!$D$23:$D$44,'Replacement Schedule'!$E$23:$E$44),_xlfn.XLOOKUP(G108&amp;H108,'Replacement Schedule'!$C$23:$C$44&amp;'Replacement Schedule'!$D$23:$D$44,'Replacement Schedule'!$E$23:$E$44)),"Additional Verification Needed","Passes Validation"))</f>
        <v/>
      </c>
      <c r="R108" s="100" t="str" cm="1">
        <f t="array" ref="R108">IF(G108="","",IF(M108="YES",_xlfn.XLOOKUP(G108&amp;"PSSP",'Replacement Schedule'!$C$23:$C$44&amp;'Replacement Schedule'!$D$23:$D$44,'Replacement Schedule'!$E$23:$E$44),_xlfn.XLOOKUP(G108&amp;H108,'Replacement Schedule'!$C$23:$C$44&amp;'Replacement Schedule'!$D$23:$D$44,'Replacement Schedule'!$E$23:$E$44)))</f>
        <v/>
      </c>
      <c r="S108" s="55" t="str">
        <f t="shared" si="16"/>
        <v/>
      </c>
      <c r="T108" s="55" t="str">
        <f t="shared" si="17"/>
        <v/>
      </c>
      <c r="U108" s="100" t="str" cm="1">
        <f t="array" ref="U108">IF(C108="","",IF(M108="yes", _xlfn.XLOOKUP("Law Enforcement",'Replacement Schedule'!$D$3:$D$20,'Replacement Schedule'!$F$3:$F$20),_xlfn.XLOOKUP(G108&amp;H108,'Replacement Schedule'!$D$3:$D$20&amp;'Replacement Schedule'!$H$3:$H$20,'Replacement Schedule'!$F$3:$F$20)))</f>
        <v/>
      </c>
      <c r="V108" s="100" t="str">
        <f t="shared" ca="1" si="18"/>
        <v/>
      </c>
      <c r="W108" s="100" t="str">
        <f t="shared" ca="1" si="19"/>
        <v/>
      </c>
      <c r="X108" s="100" t="str">
        <f t="shared" si="20"/>
        <v/>
      </c>
      <c r="Y108" s="100" t="str" cm="1">
        <f t="array" ref="Y108">IF(C108="","",_xlfn.XLOOKUP(G108&amp;H108,'Replacement Schedule'!$D$3:$D$20&amp;'Replacement Schedule'!$H$3:$H$20,'Replacement Schedule'!$G$3:$G$20))</f>
        <v/>
      </c>
      <c r="Z108" s="100" t="str">
        <f t="shared" si="21"/>
        <v/>
      </c>
      <c r="AA108" s="100" t="str">
        <f t="shared" ca="1" si="22"/>
        <v/>
      </c>
      <c r="AB108" s="100" t="str">
        <f t="shared" ca="1" si="23"/>
        <v/>
      </c>
      <c r="AC108" s="107" t="e">
        <f t="shared" si="24"/>
        <v>#N/A</v>
      </c>
    </row>
    <row r="109" spans="1:29" x14ac:dyDescent="0.3">
      <c r="A109" s="99"/>
      <c r="B109" s="3">
        <v>77</v>
      </c>
      <c r="C109" s="134" t="str">
        <f>IF('FSEP Worksheet'!C85="","",'FSEP Worksheet'!C85)</f>
        <v/>
      </c>
      <c r="D109" s="134" t="str">
        <f>IF('FSEP Worksheet'!D85="","",'FSEP Worksheet'!D85)</f>
        <v/>
      </c>
      <c r="E109" s="134" t="str">
        <f>IF('FSEP Worksheet'!E85="","",'FSEP Worksheet'!E85)</f>
        <v/>
      </c>
      <c r="F109" s="134" t="str">
        <f>IF('FSEP Worksheet'!F85="","",'FSEP Worksheet'!F85)</f>
        <v/>
      </c>
      <c r="G109" s="134" t="str">
        <f>IF('FSEP Worksheet'!G85="","",'FSEP Worksheet'!G85)</f>
        <v/>
      </c>
      <c r="H109" s="134" t="str">
        <f>IF('FSEP Worksheet'!H85="","",'FSEP Worksheet'!H85)</f>
        <v/>
      </c>
      <c r="I109" s="134" t="str">
        <f>IF('FSEP Worksheet'!I85="","",'FSEP Worksheet'!I85)</f>
        <v/>
      </c>
      <c r="J109" s="134" t="str">
        <f>IF('FSEP Worksheet'!J85="","",'FSEP Worksheet'!J85)</f>
        <v/>
      </c>
      <c r="K109" s="134" t="str">
        <f>IF('FSEP Worksheet'!K85="","",'FSEP Worksheet'!K85)</f>
        <v/>
      </c>
      <c r="L109" s="134" t="str">
        <f>IF('FSEP Worksheet'!L85="","",'FSEP Worksheet'!L85)</f>
        <v/>
      </c>
      <c r="M109" s="134" t="str">
        <f>IF('FSEP Worksheet'!M85="","",'FSEP Worksheet'!M85)</f>
        <v/>
      </c>
      <c r="N109" s="135" t="str">
        <f t="shared" ca="1" si="14"/>
        <v/>
      </c>
      <c r="O109" s="135" t="str">
        <f t="shared" si="15"/>
        <v/>
      </c>
      <c r="P109" s="135" t="str" cm="1">
        <f t="array" ref="P109">IF(O109="","",IF(O109="confirm yellow cells above","More info needed",IF(AND(O109="Replacement Anticipated",OR(I109={"Hybrid-Electric (HYBRID)","Internal Combustion (ICE)"}),M109="No"),"Additional ZEV","No Change in ZEV Count")))</f>
        <v/>
      </c>
      <c r="Q109" s="135" t="str" cm="1">
        <f t="array" ref="Q109">IF(G109="","",IF(AVERAGE(K109:L109)&lt;IF(M109="YES",_xlfn.XLOOKUP(G109&amp;"PSSP",'Replacement Schedule'!$C$23:$C$44&amp;'Replacement Schedule'!$D$23:$D$44,'Replacement Schedule'!$E$23:$E$44),_xlfn.XLOOKUP(G109&amp;H109,'Replacement Schedule'!$C$23:$C$44&amp;'Replacement Schedule'!$D$23:$D$44,'Replacement Schedule'!$E$23:$E$44)),"Additional Verification Needed","Passes Validation"))</f>
        <v/>
      </c>
      <c r="R109" s="100" t="str" cm="1">
        <f t="array" ref="R109">IF(G109="","",IF(M109="YES",_xlfn.XLOOKUP(G109&amp;"PSSP",'Replacement Schedule'!$C$23:$C$44&amp;'Replacement Schedule'!$D$23:$D$44,'Replacement Schedule'!$E$23:$E$44),_xlfn.XLOOKUP(G109&amp;H109,'Replacement Schedule'!$C$23:$C$44&amp;'Replacement Schedule'!$D$23:$D$44,'Replacement Schedule'!$E$23:$E$44)))</f>
        <v/>
      </c>
      <c r="S109" s="55" t="str">
        <f t="shared" si="16"/>
        <v/>
      </c>
      <c r="T109" s="55" t="str">
        <f t="shared" si="17"/>
        <v/>
      </c>
      <c r="U109" s="100" t="str" cm="1">
        <f t="array" ref="U109">IF(C109="","",IF(M109="yes", _xlfn.XLOOKUP("Law Enforcement",'Replacement Schedule'!$D$3:$D$20,'Replacement Schedule'!$F$3:$F$20),_xlfn.XLOOKUP(G109&amp;H109,'Replacement Schedule'!$D$3:$D$20&amp;'Replacement Schedule'!$H$3:$H$20,'Replacement Schedule'!$F$3:$F$20)))</f>
        <v/>
      </c>
      <c r="V109" s="100" t="str">
        <f t="shared" ca="1" si="18"/>
        <v/>
      </c>
      <c r="W109" s="100" t="str">
        <f t="shared" ca="1" si="19"/>
        <v/>
      </c>
      <c r="X109" s="100" t="str">
        <f t="shared" si="20"/>
        <v/>
      </c>
      <c r="Y109" s="100" t="str" cm="1">
        <f t="array" ref="Y109">IF(C109="","",_xlfn.XLOOKUP(G109&amp;H109,'Replacement Schedule'!$D$3:$D$20&amp;'Replacement Schedule'!$H$3:$H$20,'Replacement Schedule'!$G$3:$G$20))</f>
        <v/>
      </c>
      <c r="Z109" s="100" t="str">
        <f t="shared" si="21"/>
        <v/>
      </c>
      <c r="AA109" s="100" t="str">
        <f t="shared" ca="1" si="22"/>
        <v/>
      </c>
      <c r="AB109" s="100" t="str">
        <f t="shared" ca="1" si="23"/>
        <v/>
      </c>
      <c r="AC109" s="107" t="e">
        <f t="shared" si="24"/>
        <v>#N/A</v>
      </c>
    </row>
    <row r="110" spans="1:29" x14ac:dyDescent="0.3">
      <c r="A110" s="99"/>
      <c r="B110" s="3">
        <v>78</v>
      </c>
      <c r="C110" s="134" t="str">
        <f>IF('FSEP Worksheet'!C86="","",'FSEP Worksheet'!C86)</f>
        <v/>
      </c>
      <c r="D110" s="134" t="str">
        <f>IF('FSEP Worksheet'!D86="","",'FSEP Worksheet'!D86)</f>
        <v/>
      </c>
      <c r="E110" s="134" t="str">
        <f>IF('FSEP Worksheet'!E86="","",'FSEP Worksheet'!E86)</f>
        <v/>
      </c>
      <c r="F110" s="134" t="str">
        <f>IF('FSEP Worksheet'!F86="","",'FSEP Worksheet'!F86)</f>
        <v/>
      </c>
      <c r="G110" s="134" t="str">
        <f>IF('FSEP Worksheet'!G86="","",'FSEP Worksheet'!G86)</f>
        <v/>
      </c>
      <c r="H110" s="134" t="str">
        <f>IF('FSEP Worksheet'!H86="","",'FSEP Worksheet'!H86)</f>
        <v/>
      </c>
      <c r="I110" s="134" t="str">
        <f>IF('FSEP Worksheet'!I86="","",'FSEP Worksheet'!I86)</f>
        <v/>
      </c>
      <c r="J110" s="134" t="str">
        <f>IF('FSEP Worksheet'!J86="","",'FSEP Worksheet'!J86)</f>
        <v/>
      </c>
      <c r="K110" s="134" t="str">
        <f>IF('FSEP Worksheet'!K86="","",'FSEP Worksheet'!K86)</f>
        <v/>
      </c>
      <c r="L110" s="134" t="str">
        <f>IF('FSEP Worksheet'!L86="","",'FSEP Worksheet'!L86)</f>
        <v/>
      </c>
      <c r="M110" s="134" t="str">
        <f>IF('FSEP Worksheet'!M86="","",'FSEP Worksheet'!M86)</f>
        <v/>
      </c>
      <c r="N110" s="135" t="str">
        <f t="shared" ca="1" si="14"/>
        <v/>
      </c>
      <c r="O110" s="135" t="str">
        <f t="shared" si="15"/>
        <v/>
      </c>
      <c r="P110" s="135" t="str" cm="1">
        <f t="array" ref="P110">IF(O110="","",IF(O110="confirm yellow cells above","More info needed",IF(AND(O110="Replacement Anticipated",OR(I110={"Hybrid-Electric (HYBRID)","Internal Combustion (ICE)"}),M110="No"),"Additional ZEV","No Change in ZEV Count")))</f>
        <v/>
      </c>
      <c r="Q110" s="135" t="str" cm="1">
        <f t="array" ref="Q110">IF(G110="","",IF(AVERAGE(K110:L110)&lt;IF(M110="YES",_xlfn.XLOOKUP(G110&amp;"PSSP",'Replacement Schedule'!$C$23:$C$44&amp;'Replacement Schedule'!$D$23:$D$44,'Replacement Schedule'!$E$23:$E$44),_xlfn.XLOOKUP(G110&amp;H110,'Replacement Schedule'!$C$23:$C$44&amp;'Replacement Schedule'!$D$23:$D$44,'Replacement Schedule'!$E$23:$E$44)),"Additional Verification Needed","Passes Validation"))</f>
        <v/>
      </c>
      <c r="R110" s="100" t="str" cm="1">
        <f t="array" ref="R110">IF(G110="","",IF(M110="YES",_xlfn.XLOOKUP(G110&amp;"PSSP",'Replacement Schedule'!$C$23:$C$44&amp;'Replacement Schedule'!$D$23:$D$44,'Replacement Schedule'!$E$23:$E$44),_xlfn.XLOOKUP(G110&amp;H110,'Replacement Schedule'!$C$23:$C$44&amp;'Replacement Schedule'!$D$23:$D$44,'Replacement Schedule'!$E$23:$E$44)))</f>
        <v/>
      </c>
      <c r="S110" s="55" t="str">
        <f t="shared" si="16"/>
        <v/>
      </c>
      <c r="T110" s="55" t="str">
        <f t="shared" si="17"/>
        <v/>
      </c>
      <c r="U110" s="100" t="str" cm="1">
        <f t="array" ref="U110">IF(C110="","",IF(M110="yes", _xlfn.XLOOKUP("Law Enforcement",'Replacement Schedule'!$D$3:$D$20,'Replacement Schedule'!$F$3:$F$20),_xlfn.XLOOKUP(G110&amp;H110,'Replacement Schedule'!$D$3:$D$20&amp;'Replacement Schedule'!$H$3:$H$20,'Replacement Schedule'!$F$3:$F$20)))</f>
        <v/>
      </c>
      <c r="V110" s="100" t="str">
        <f t="shared" ca="1" si="18"/>
        <v/>
      </c>
      <c r="W110" s="100" t="str">
        <f t="shared" ca="1" si="19"/>
        <v/>
      </c>
      <c r="X110" s="100" t="str">
        <f t="shared" si="20"/>
        <v/>
      </c>
      <c r="Y110" s="100" t="str" cm="1">
        <f t="array" ref="Y110">IF(C110="","",_xlfn.XLOOKUP(G110&amp;H110,'Replacement Schedule'!$D$3:$D$20&amp;'Replacement Schedule'!$H$3:$H$20,'Replacement Schedule'!$G$3:$G$20))</f>
        <v/>
      </c>
      <c r="Z110" s="100" t="str">
        <f t="shared" si="21"/>
        <v/>
      </c>
      <c r="AA110" s="100" t="str">
        <f t="shared" ca="1" si="22"/>
        <v/>
      </c>
      <c r="AB110" s="100" t="str">
        <f t="shared" ca="1" si="23"/>
        <v/>
      </c>
      <c r="AC110" s="107" t="e">
        <f t="shared" si="24"/>
        <v>#N/A</v>
      </c>
    </row>
    <row r="111" spans="1:29" x14ac:dyDescent="0.3">
      <c r="A111" s="99"/>
      <c r="B111" s="3">
        <v>79</v>
      </c>
      <c r="C111" s="134" t="str">
        <f>IF('FSEP Worksheet'!C87="","",'FSEP Worksheet'!C87)</f>
        <v/>
      </c>
      <c r="D111" s="134" t="str">
        <f>IF('FSEP Worksheet'!D87="","",'FSEP Worksheet'!D87)</f>
        <v/>
      </c>
      <c r="E111" s="134" t="str">
        <f>IF('FSEP Worksheet'!E87="","",'FSEP Worksheet'!E87)</f>
        <v/>
      </c>
      <c r="F111" s="134" t="str">
        <f>IF('FSEP Worksheet'!F87="","",'FSEP Worksheet'!F87)</f>
        <v/>
      </c>
      <c r="G111" s="134" t="str">
        <f>IF('FSEP Worksheet'!G87="","",'FSEP Worksheet'!G87)</f>
        <v/>
      </c>
      <c r="H111" s="134" t="str">
        <f>IF('FSEP Worksheet'!H87="","",'FSEP Worksheet'!H87)</f>
        <v/>
      </c>
      <c r="I111" s="134" t="str">
        <f>IF('FSEP Worksheet'!I87="","",'FSEP Worksheet'!I87)</f>
        <v/>
      </c>
      <c r="J111" s="134" t="str">
        <f>IF('FSEP Worksheet'!J87="","",'FSEP Worksheet'!J87)</f>
        <v/>
      </c>
      <c r="K111" s="134" t="str">
        <f>IF('FSEP Worksheet'!K87="","",'FSEP Worksheet'!K87)</f>
        <v/>
      </c>
      <c r="L111" s="134" t="str">
        <f>IF('FSEP Worksheet'!L87="","",'FSEP Worksheet'!L87)</f>
        <v/>
      </c>
      <c r="M111" s="134" t="str">
        <f>IF('FSEP Worksheet'!M87="","",'FSEP Worksheet'!M87)</f>
        <v/>
      </c>
      <c r="N111" s="135" t="str">
        <f t="shared" ca="1" si="14"/>
        <v/>
      </c>
      <c r="O111" s="135" t="str">
        <f t="shared" si="15"/>
        <v/>
      </c>
      <c r="P111" s="135" t="str" cm="1">
        <f t="array" ref="P111">IF(O111="","",IF(O111="confirm yellow cells above","More info needed",IF(AND(O111="Replacement Anticipated",OR(I111={"Hybrid-Electric (HYBRID)","Internal Combustion (ICE)"}),M111="No"),"Additional ZEV","No Change in ZEV Count")))</f>
        <v/>
      </c>
      <c r="Q111" s="135" t="str" cm="1">
        <f t="array" ref="Q111">IF(G111="","",IF(AVERAGE(K111:L111)&lt;IF(M111="YES",_xlfn.XLOOKUP(G111&amp;"PSSP",'Replacement Schedule'!$C$23:$C$44&amp;'Replacement Schedule'!$D$23:$D$44,'Replacement Schedule'!$E$23:$E$44),_xlfn.XLOOKUP(G111&amp;H111,'Replacement Schedule'!$C$23:$C$44&amp;'Replacement Schedule'!$D$23:$D$44,'Replacement Schedule'!$E$23:$E$44)),"Additional Verification Needed","Passes Validation"))</f>
        <v/>
      </c>
      <c r="R111" s="100" t="str" cm="1">
        <f t="array" ref="R111">IF(G111="","",IF(M111="YES",_xlfn.XLOOKUP(G111&amp;"PSSP",'Replacement Schedule'!$C$23:$C$44&amp;'Replacement Schedule'!$D$23:$D$44,'Replacement Schedule'!$E$23:$E$44),_xlfn.XLOOKUP(G111&amp;H111,'Replacement Schedule'!$C$23:$C$44&amp;'Replacement Schedule'!$D$23:$D$44,'Replacement Schedule'!$E$23:$E$44)))</f>
        <v/>
      </c>
      <c r="S111" s="55" t="str">
        <f t="shared" si="16"/>
        <v/>
      </c>
      <c r="T111" s="55" t="str">
        <f t="shared" si="17"/>
        <v/>
      </c>
      <c r="U111" s="100" t="str" cm="1">
        <f t="array" ref="U111">IF(C111="","",IF(M111="yes", _xlfn.XLOOKUP("Law Enforcement",'Replacement Schedule'!$D$3:$D$20,'Replacement Schedule'!$F$3:$F$20),_xlfn.XLOOKUP(G111&amp;H111,'Replacement Schedule'!$D$3:$D$20&amp;'Replacement Schedule'!$H$3:$H$20,'Replacement Schedule'!$F$3:$F$20)))</f>
        <v/>
      </c>
      <c r="V111" s="100" t="str">
        <f t="shared" ca="1" si="18"/>
        <v/>
      </c>
      <c r="W111" s="100" t="str">
        <f t="shared" ca="1" si="19"/>
        <v/>
      </c>
      <c r="X111" s="100" t="str">
        <f t="shared" si="20"/>
        <v/>
      </c>
      <c r="Y111" s="100" t="str" cm="1">
        <f t="array" ref="Y111">IF(C111="","",_xlfn.XLOOKUP(G111&amp;H111,'Replacement Schedule'!$D$3:$D$20&amp;'Replacement Schedule'!$H$3:$H$20,'Replacement Schedule'!$G$3:$G$20))</f>
        <v/>
      </c>
      <c r="Z111" s="100" t="str">
        <f t="shared" si="21"/>
        <v/>
      </c>
      <c r="AA111" s="100" t="str">
        <f t="shared" ca="1" si="22"/>
        <v/>
      </c>
      <c r="AB111" s="100" t="str">
        <f t="shared" ca="1" si="23"/>
        <v/>
      </c>
      <c r="AC111" s="107" t="e">
        <f t="shared" si="24"/>
        <v>#N/A</v>
      </c>
    </row>
    <row r="112" spans="1:29" x14ac:dyDescent="0.3">
      <c r="A112" s="99"/>
      <c r="B112" s="3">
        <v>80</v>
      </c>
      <c r="C112" s="134" t="str">
        <f>IF('FSEP Worksheet'!C88="","",'FSEP Worksheet'!C88)</f>
        <v/>
      </c>
      <c r="D112" s="134" t="str">
        <f>IF('FSEP Worksheet'!D88="","",'FSEP Worksheet'!D88)</f>
        <v/>
      </c>
      <c r="E112" s="134" t="str">
        <f>IF('FSEP Worksheet'!E88="","",'FSEP Worksheet'!E88)</f>
        <v/>
      </c>
      <c r="F112" s="134" t="str">
        <f>IF('FSEP Worksheet'!F88="","",'FSEP Worksheet'!F88)</f>
        <v/>
      </c>
      <c r="G112" s="134" t="str">
        <f>IF('FSEP Worksheet'!G88="","",'FSEP Worksheet'!G88)</f>
        <v/>
      </c>
      <c r="H112" s="134" t="str">
        <f>IF('FSEP Worksheet'!H88="","",'FSEP Worksheet'!H88)</f>
        <v/>
      </c>
      <c r="I112" s="134" t="str">
        <f>IF('FSEP Worksheet'!I88="","",'FSEP Worksheet'!I88)</f>
        <v/>
      </c>
      <c r="J112" s="134" t="str">
        <f>IF('FSEP Worksheet'!J88="","",'FSEP Worksheet'!J88)</f>
        <v/>
      </c>
      <c r="K112" s="134" t="str">
        <f>IF('FSEP Worksheet'!K88="","",'FSEP Worksheet'!K88)</f>
        <v/>
      </c>
      <c r="L112" s="134" t="str">
        <f>IF('FSEP Worksheet'!L88="","",'FSEP Worksheet'!L88)</f>
        <v/>
      </c>
      <c r="M112" s="134" t="str">
        <f>IF('FSEP Worksheet'!M88="","",'FSEP Worksheet'!M88)</f>
        <v/>
      </c>
      <c r="N112" s="135" t="str">
        <f t="shared" ca="1" si="14"/>
        <v/>
      </c>
      <c r="O112" s="135" t="str">
        <f t="shared" si="15"/>
        <v/>
      </c>
      <c r="P112" s="135" t="str" cm="1">
        <f t="array" ref="P112">IF(O112="","",IF(O112="confirm yellow cells above","More info needed",IF(AND(O112="Replacement Anticipated",OR(I112={"Hybrid-Electric (HYBRID)","Internal Combustion (ICE)"}),M112="No"),"Additional ZEV","No Change in ZEV Count")))</f>
        <v/>
      </c>
      <c r="Q112" s="135" t="str" cm="1">
        <f t="array" ref="Q112">IF(G112="","",IF(AVERAGE(K112:L112)&lt;IF(M112="YES",_xlfn.XLOOKUP(G112&amp;"PSSP",'Replacement Schedule'!$C$23:$C$44&amp;'Replacement Schedule'!$D$23:$D$44,'Replacement Schedule'!$E$23:$E$44),_xlfn.XLOOKUP(G112&amp;H112,'Replacement Schedule'!$C$23:$C$44&amp;'Replacement Schedule'!$D$23:$D$44,'Replacement Schedule'!$E$23:$E$44)),"Additional Verification Needed","Passes Validation"))</f>
        <v/>
      </c>
      <c r="R112" s="100" t="str" cm="1">
        <f t="array" ref="R112">IF(G112="","",IF(M112="YES",_xlfn.XLOOKUP(G112&amp;"PSSP",'Replacement Schedule'!$C$23:$C$44&amp;'Replacement Schedule'!$D$23:$D$44,'Replacement Schedule'!$E$23:$E$44),_xlfn.XLOOKUP(G112&amp;H112,'Replacement Schedule'!$C$23:$C$44&amp;'Replacement Schedule'!$D$23:$D$44,'Replacement Schedule'!$E$23:$E$44)))</f>
        <v/>
      </c>
      <c r="S112" s="55" t="str">
        <f t="shared" si="16"/>
        <v/>
      </c>
      <c r="T112" s="55" t="str">
        <f t="shared" si="17"/>
        <v/>
      </c>
      <c r="U112" s="100" t="str" cm="1">
        <f t="array" ref="U112">IF(C112="","",IF(M112="yes", _xlfn.XLOOKUP("Law Enforcement",'Replacement Schedule'!$D$3:$D$20,'Replacement Schedule'!$F$3:$F$20),_xlfn.XLOOKUP(G112&amp;H112,'Replacement Schedule'!$D$3:$D$20&amp;'Replacement Schedule'!$H$3:$H$20,'Replacement Schedule'!$F$3:$F$20)))</f>
        <v/>
      </c>
      <c r="V112" s="100" t="str">
        <f t="shared" ca="1" si="18"/>
        <v/>
      </c>
      <c r="W112" s="100" t="str">
        <f t="shared" ca="1" si="19"/>
        <v/>
      </c>
      <c r="X112" s="100" t="str">
        <f t="shared" si="20"/>
        <v/>
      </c>
      <c r="Y112" s="100" t="str" cm="1">
        <f t="array" ref="Y112">IF(C112="","",_xlfn.XLOOKUP(G112&amp;H112,'Replacement Schedule'!$D$3:$D$20&amp;'Replacement Schedule'!$H$3:$H$20,'Replacement Schedule'!$G$3:$G$20))</f>
        <v/>
      </c>
      <c r="Z112" s="100" t="str">
        <f t="shared" si="21"/>
        <v/>
      </c>
      <c r="AA112" s="100" t="str">
        <f t="shared" ca="1" si="22"/>
        <v/>
      </c>
      <c r="AB112" s="100" t="str">
        <f t="shared" ca="1" si="23"/>
        <v/>
      </c>
      <c r="AC112" s="107" t="e">
        <f t="shared" si="24"/>
        <v>#N/A</v>
      </c>
    </row>
    <row r="113" spans="1:29" x14ac:dyDescent="0.3">
      <c r="A113" s="99"/>
      <c r="B113" s="3">
        <v>81</v>
      </c>
      <c r="C113" s="134" t="str">
        <f>IF('FSEP Worksheet'!C89="","",'FSEP Worksheet'!C89)</f>
        <v/>
      </c>
      <c r="D113" s="134" t="str">
        <f>IF('FSEP Worksheet'!D89="","",'FSEP Worksheet'!D89)</f>
        <v/>
      </c>
      <c r="E113" s="134" t="str">
        <f>IF('FSEP Worksheet'!E89="","",'FSEP Worksheet'!E89)</f>
        <v/>
      </c>
      <c r="F113" s="134" t="str">
        <f>IF('FSEP Worksheet'!F89="","",'FSEP Worksheet'!F89)</f>
        <v/>
      </c>
      <c r="G113" s="134" t="str">
        <f>IF('FSEP Worksheet'!G89="","",'FSEP Worksheet'!G89)</f>
        <v/>
      </c>
      <c r="H113" s="134" t="str">
        <f>IF('FSEP Worksheet'!H89="","",'FSEP Worksheet'!H89)</f>
        <v/>
      </c>
      <c r="I113" s="134" t="str">
        <f>IF('FSEP Worksheet'!I89="","",'FSEP Worksheet'!I89)</f>
        <v/>
      </c>
      <c r="J113" s="134" t="str">
        <f>IF('FSEP Worksheet'!J89="","",'FSEP Worksheet'!J89)</f>
        <v/>
      </c>
      <c r="K113" s="134" t="str">
        <f>IF('FSEP Worksheet'!K89="","",'FSEP Worksheet'!K89)</f>
        <v/>
      </c>
      <c r="L113" s="134" t="str">
        <f>IF('FSEP Worksheet'!L89="","",'FSEP Worksheet'!L89)</f>
        <v/>
      </c>
      <c r="M113" s="134" t="str">
        <f>IF('FSEP Worksheet'!M89="","",'FSEP Worksheet'!M89)</f>
        <v/>
      </c>
      <c r="N113" s="135" t="str">
        <f t="shared" ca="1" si="14"/>
        <v/>
      </c>
      <c r="O113" s="135" t="str">
        <f t="shared" si="15"/>
        <v/>
      </c>
      <c r="P113" s="135" t="str" cm="1">
        <f t="array" ref="P113">IF(O113="","",IF(O113="confirm yellow cells above","More info needed",IF(AND(O113="Replacement Anticipated",OR(I113={"Hybrid-Electric (HYBRID)","Internal Combustion (ICE)"}),M113="No"),"Additional ZEV","No Change in ZEV Count")))</f>
        <v/>
      </c>
      <c r="Q113" s="135" t="str" cm="1">
        <f t="array" ref="Q113">IF(G113="","",IF(AVERAGE(K113:L113)&lt;IF(M113="YES",_xlfn.XLOOKUP(G113&amp;"PSSP",'Replacement Schedule'!$C$23:$C$44&amp;'Replacement Schedule'!$D$23:$D$44,'Replacement Schedule'!$E$23:$E$44),_xlfn.XLOOKUP(G113&amp;H113,'Replacement Schedule'!$C$23:$C$44&amp;'Replacement Schedule'!$D$23:$D$44,'Replacement Schedule'!$E$23:$E$44)),"Additional Verification Needed","Passes Validation"))</f>
        <v/>
      </c>
      <c r="R113" s="100" t="str" cm="1">
        <f t="array" ref="R113">IF(G113="","",IF(M113="YES",_xlfn.XLOOKUP(G113&amp;"PSSP",'Replacement Schedule'!$C$23:$C$44&amp;'Replacement Schedule'!$D$23:$D$44,'Replacement Schedule'!$E$23:$E$44),_xlfn.XLOOKUP(G113&amp;H113,'Replacement Schedule'!$C$23:$C$44&amp;'Replacement Schedule'!$D$23:$D$44,'Replacement Schedule'!$E$23:$E$44)))</f>
        <v/>
      </c>
      <c r="S113" s="55" t="str">
        <f t="shared" si="16"/>
        <v/>
      </c>
      <c r="T113" s="55" t="str">
        <f t="shared" si="17"/>
        <v/>
      </c>
      <c r="U113" s="100" t="str" cm="1">
        <f t="array" ref="U113">IF(C113="","",IF(M113="yes", _xlfn.XLOOKUP("Law Enforcement",'Replacement Schedule'!$D$3:$D$20,'Replacement Schedule'!$F$3:$F$20),_xlfn.XLOOKUP(G113&amp;H113,'Replacement Schedule'!$D$3:$D$20&amp;'Replacement Schedule'!$H$3:$H$20,'Replacement Schedule'!$F$3:$F$20)))</f>
        <v/>
      </c>
      <c r="V113" s="100" t="str">
        <f t="shared" ca="1" si="18"/>
        <v/>
      </c>
      <c r="W113" s="100" t="str">
        <f t="shared" ca="1" si="19"/>
        <v/>
      </c>
      <c r="X113" s="100" t="str">
        <f t="shared" si="20"/>
        <v/>
      </c>
      <c r="Y113" s="100" t="str" cm="1">
        <f t="array" ref="Y113">IF(C113="","",_xlfn.XLOOKUP(G113&amp;H113,'Replacement Schedule'!$D$3:$D$20&amp;'Replacement Schedule'!$H$3:$H$20,'Replacement Schedule'!$G$3:$G$20))</f>
        <v/>
      </c>
      <c r="Z113" s="100" t="str">
        <f t="shared" si="21"/>
        <v/>
      </c>
      <c r="AA113" s="100" t="str">
        <f t="shared" ca="1" si="22"/>
        <v/>
      </c>
      <c r="AB113" s="100" t="str">
        <f t="shared" ca="1" si="23"/>
        <v/>
      </c>
      <c r="AC113" s="107" t="e">
        <f t="shared" si="24"/>
        <v>#N/A</v>
      </c>
    </row>
    <row r="114" spans="1:29" x14ac:dyDescent="0.3">
      <c r="A114" s="99"/>
      <c r="B114" s="3">
        <v>82</v>
      </c>
      <c r="C114" s="134" t="str">
        <f>IF('FSEP Worksheet'!C90="","",'FSEP Worksheet'!C90)</f>
        <v/>
      </c>
      <c r="D114" s="134" t="str">
        <f>IF('FSEP Worksheet'!D90="","",'FSEP Worksheet'!D90)</f>
        <v/>
      </c>
      <c r="E114" s="134" t="str">
        <f>IF('FSEP Worksheet'!E90="","",'FSEP Worksheet'!E90)</f>
        <v/>
      </c>
      <c r="F114" s="134" t="str">
        <f>IF('FSEP Worksheet'!F90="","",'FSEP Worksheet'!F90)</f>
        <v/>
      </c>
      <c r="G114" s="134" t="str">
        <f>IF('FSEP Worksheet'!G90="","",'FSEP Worksheet'!G90)</f>
        <v/>
      </c>
      <c r="H114" s="134" t="str">
        <f>IF('FSEP Worksheet'!H90="","",'FSEP Worksheet'!H90)</f>
        <v/>
      </c>
      <c r="I114" s="134" t="str">
        <f>IF('FSEP Worksheet'!I90="","",'FSEP Worksheet'!I90)</f>
        <v/>
      </c>
      <c r="J114" s="134" t="str">
        <f>IF('FSEP Worksheet'!J90="","",'FSEP Worksheet'!J90)</f>
        <v/>
      </c>
      <c r="K114" s="134" t="str">
        <f>IF('FSEP Worksheet'!K90="","",'FSEP Worksheet'!K90)</f>
        <v/>
      </c>
      <c r="L114" s="134" t="str">
        <f>IF('FSEP Worksheet'!L90="","",'FSEP Worksheet'!L90)</f>
        <v/>
      </c>
      <c r="M114" s="134" t="str">
        <f>IF('FSEP Worksheet'!M90="","",'FSEP Worksheet'!M90)</f>
        <v/>
      </c>
      <c r="N114" s="135" t="str">
        <f t="shared" ca="1" si="14"/>
        <v/>
      </c>
      <c r="O114" s="135" t="str">
        <f t="shared" si="15"/>
        <v/>
      </c>
      <c r="P114" s="135" t="str" cm="1">
        <f t="array" ref="P114">IF(O114="","",IF(O114="confirm yellow cells above","More info needed",IF(AND(O114="Replacement Anticipated",OR(I114={"Hybrid-Electric (HYBRID)","Internal Combustion (ICE)"}),M114="No"),"Additional ZEV","No Change in ZEV Count")))</f>
        <v/>
      </c>
      <c r="Q114" s="135" t="str" cm="1">
        <f t="array" ref="Q114">IF(G114="","",IF(AVERAGE(K114:L114)&lt;IF(M114="YES",_xlfn.XLOOKUP(G114&amp;"PSSP",'Replacement Schedule'!$C$23:$C$44&amp;'Replacement Schedule'!$D$23:$D$44,'Replacement Schedule'!$E$23:$E$44),_xlfn.XLOOKUP(G114&amp;H114,'Replacement Schedule'!$C$23:$C$44&amp;'Replacement Schedule'!$D$23:$D$44,'Replacement Schedule'!$E$23:$E$44)),"Additional Verification Needed","Passes Validation"))</f>
        <v/>
      </c>
      <c r="R114" s="100" t="str" cm="1">
        <f t="array" ref="R114">IF(G114="","",IF(M114="YES",_xlfn.XLOOKUP(G114&amp;"PSSP",'Replacement Schedule'!$C$23:$C$44&amp;'Replacement Schedule'!$D$23:$D$44,'Replacement Schedule'!$E$23:$E$44),_xlfn.XLOOKUP(G114&amp;H114,'Replacement Schedule'!$C$23:$C$44&amp;'Replacement Schedule'!$D$23:$D$44,'Replacement Schedule'!$E$23:$E$44)))</f>
        <v/>
      </c>
      <c r="S114" s="55" t="str">
        <f t="shared" si="16"/>
        <v/>
      </c>
      <c r="T114" s="55" t="str">
        <f t="shared" si="17"/>
        <v/>
      </c>
      <c r="U114" s="100" t="str" cm="1">
        <f t="array" ref="U114">IF(C114="","",IF(M114="yes", _xlfn.XLOOKUP("Law Enforcement",'Replacement Schedule'!$D$3:$D$20,'Replacement Schedule'!$F$3:$F$20),_xlfn.XLOOKUP(G114&amp;H114,'Replacement Schedule'!$D$3:$D$20&amp;'Replacement Schedule'!$H$3:$H$20,'Replacement Schedule'!$F$3:$F$20)))</f>
        <v/>
      </c>
      <c r="V114" s="100" t="str">
        <f t="shared" ca="1" si="18"/>
        <v/>
      </c>
      <c r="W114" s="100" t="str">
        <f t="shared" ca="1" si="19"/>
        <v/>
      </c>
      <c r="X114" s="100" t="str">
        <f t="shared" si="20"/>
        <v/>
      </c>
      <c r="Y114" s="100" t="str" cm="1">
        <f t="array" ref="Y114">IF(C114="","",_xlfn.XLOOKUP(G114&amp;H114,'Replacement Schedule'!$D$3:$D$20&amp;'Replacement Schedule'!$H$3:$H$20,'Replacement Schedule'!$G$3:$G$20))</f>
        <v/>
      </c>
      <c r="Z114" s="100" t="str">
        <f t="shared" si="21"/>
        <v/>
      </c>
      <c r="AA114" s="100" t="str">
        <f t="shared" ca="1" si="22"/>
        <v/>
      </c>
      <c r="AB114" s="100" t="str">
        <f t="shared" ca="1" si="23"/>
        <v/>
      </c>
      <c r="AC114" s="107" t="e">
        <f t="shared" si="24"/>
        <v>#N/A</v>
      </c>
    </row>
    <row r="115" spans="1:29" x14ac:dyDescent="0.3">
      <c r="A115" s="99"/>
      <c r="B115" s="3">
        <v>83</v>
      </c>
      <c r="C115" s="134" t="str">
        <f>IF('FSEP Worksheet'!C91="","",'FSEP Worksheet'!C91)</f>
        <v/>
      </c>
      <c r="D115" s="134" t="str">
        <f>IF('FSEP Worksheet'!D91="","",'FSEP Worksheet'!D91)</f>
        <v/>
      </c>
      <c r="E115" s="134" t="str">
        <f>IF('FSEP Worksheet'!E91="","",'FSEP Worksheet'!E91)</f>
        <v/>
      </c>
      <c r="F115" s="134" t="str">
        <f>IF('FSEP Worksheet'!F91="","",'FSEP Worksheet'!F91)</f>
        <v/>
      </c>
      <c r="G115" s="134" t="str">
        <f>IF('FSEP Worksheet'!G91="","",'FSEP Worksheet'!G91)</f>
        <v/>
      </c>
      <c r="H115" s="134" t="str">
        <f>IF('FSEP Worksheet'!H91="","",'FSEP Worksheet'!H91)</f>
        <v/>
      </c>
      <c r="I115" s="134" t="str">
        <f>IF('FSEP Worksheet'!I91="","",'FSEP Worksheet'!I91)</f>
        <v/>
      </c>
      <c r="J115" s="134" t="str">
        <f>IF('FSEP Worksheet'!J91="","",'FSEP Worksheet'!J91)</f>
        <v/>
      </c>
      <c r="K115" s="134" t="str">
        <f>IF('FSEP Worksheet'!K91="","",'FSEP Worksheet'!K91)</f>
        <v/>
      </c>
      <c r="L115" s="134" t="str">
        <f>IF('FSEP Worksheet'!L91="","",'FSEP Worksheet'!L91)</f>
        <v/>
      </c>
      <c r="M115" s="134" t="str">
        <f>IF('FSEP Worksheet'!M91="","",'FSEP Worksheet'!M91)</f>
        <v/>
      </c>
      <c r="N115" s="135" t="str">
        <f t="shared" ref="N115:N130" ca="1" si="25">IF(AA115="","",TEXT(MIN(VALUE(AA115),VALUE(W115)),"mm/yyyy"))</f>
        <v/>
      </c>
      <c r="O115" s="135" t="str">
        <f t="shared" ref="O115:O130" si="26">IFERROR(IF(T115="","",IF(VALUE(N115)&lt;VALUE(T115),"Replacement Anticipated","No Replacement")),"Confirm Yellow Cells above")</f>
        <v/>
      </c>
      <c r="P115" s="135" t="str" cm="1">
        <f t="array" ref="P115">IF(O115="","",IF(O115="confirm yellow cells above","More info needed",IF(AND(O115="Replacement Anticipated",OR(I115={"Hybrid-Electric (HYBRID)","Internal Combustion (ICE)"}),M115="No"),"Additional ZEV","No Change in ZEV Count")))</f>
        <v/>
      </c>
      <c r="Q115" s="135" t="str" cm="1">
        <f t="array" ref="Q115">IF(G115="","",IF(AVERAGE(K115:L115)&lt;IF(M115="YES",_xlfn.XLOOKUP(G115&amp;"PSSP",'Replacement Schedule'!$C$23:$C$44&amp;'Replacement Schedule'!$D$23:$D$44,'Replacement Schedule'!$E$23:$E$44),_xlfn.XLOOKUP(G115&amp;H115,'Replacement Schedule'!$C$23:$C$44&amp;'Replacement Schedule'!$D$23:$D$44,'Replacement Schedule'!$E$23:$E$44)),"Additional Verification Needed","Passes Validation"))</f>
        <v/>
      </c>
      <c r="R115" s="100" t="str" cm="1">
        <f t="array" ref="R115">IF(G115="","",IF(M115="YES",_xlfn.XLOOKUP(G115&amp;"PSSP",'Replacement Schedule'!$C$23:$C$44&amp;'Replacement Schedule'!$D$23:$D$44,'Replacement Schedule'!$E$23:$E$44),_xlfn.XLOOKUP(G115&amp;H115,'Replacement Schedule'!$C$23:$C$44&amp;'Replacement Schedule'!$D$23:$D$44,'Replacement Schedule'!$E$23:$E$44)))</f>
        <v/>
      </c>
      <c r="S115" s="55" t="str">
        <f t="shared" ref="S115:S130" si="27">IF(C115="","",IF($F$8="","Need Lease Start",TEXT($F$8,"mm/yyyy")))</f>
        <v/>
      </c>
      <c r="T115" s="55" t="str">
        <f t="shared" ref="T115:T130" si="28">IF(C115="","",TEXT(EDATE(S115,($F$6*12)+$F$7),"mm/yyyy"))</f>
        <v/>
      </c>
      <c r="U115" s="100" t="str" cm="1">
        <f t="array" ref="U115">IF(C115="","",IF(M115="yes", _xlfn.XLOOKUP("Law Enforcement",'Replacement Schedule'!$D$3:$D$20,'Replacement Schedule'!$F$3:$F$20),_xlfn.XLOOKUP(G115&amp;H115,'Replacement Schedule'!$D$3:$D$20&amp;'Replacement Schedule'!$H$3:$H$20,'Replacement Schedule'!$F$3:$F$20)))</f>
        <v/>
      </c>
      <c r="V115" s="100" t="str">
        <f t="shared" ref="V115:V130" ca="1" si="29">IF(D115="","",YEAR(NOW())-D115)</f>
        <v/>
      </c>
      <c r="W115" s="100" t="str">
        <f t="shared" ref="W115:W130" ca="1" si="30">IF(U115="","",TEXT(EDATE(DATE(YEAR(NOW()),1,1),(U115*12-V115*12)),"mm/yyyy"))</f>
        <v/>
      </c>
      <c r="X115" s="100" t="str">
        <f t="shared" ref="X115:X130" si="31">IF(C115="","",ROUNDUP(AVERAGE(K115,L115)/12,0))</f>
        <v/>
      </c>
      <c r="Y115" s="100" t="str" cm="1">
        <f t="array" ref="Y115">IF(C115="","",_xlfn.XLOOKUP(G115&amp;H115,'Replacement Schedule'!$D$3:$D$20&amp;'Replacement Schedule'!$H$3:$H$20,'Replacement Schedule'!$G$3:$G$20))</f>
        <v/>
      </c>
      <c r="Z115" s="100" t="str">
        <f t="shared" ref="Z115:Z130" si="32">IF(Y115="","",Y115-J115)</f>
        <v/>
      </c>
      <c r="AA115" s="100" t="str">
        <f t="shared" ref="AA115:AA130" ca="1" si="33">IF(Z115="","",TEXT(EDATE(NOW(),ROUND(Z115/X115,0)),"mm/yyyy"))</f>
        <v/>
      </c>
      <c r="AB115" s="100" t="str">
        <f t="shared" ref="AB115:AB130" ca="1" si="34">IF(W115="","",IF(VALUE(AA115)&gt;VALUE(W115),"Model Age Threshold","Mileage Threshold"))</f>
        <v/>
      </c>
      <c r="AC115" s="107" t="e">
        <f t="shared" ref="AC115:AC130" si="35">IF(I115="Internal Combustion (ICE)","ICE",IF($D115&lt;2011,"Replace",VLOOKUP($D115,$AG$2:$AH$11,2)))</f>
        <v>#N/A</v>
      </c>
    </row>
    <row r="116" spans="1:29" x14ac:dyDescent="0.3">
      <c r="A116" s="99"/>
      <c r="B116" s="3">
        <v>84</v>
      </c>
      <c r="C116" s="134" t="str">
        <f>IF('FSEP Worksheet'!C92="","",'FSEP Worksheet'!C92)</f>
        <v/>
      </c>
      <c r="D116" s="134" t="str">
        <f>IF('FSEP Worksheet'!D92="","",'FSEP Worksheet'!D92)</f>
        <v/>
      </c>
      <c r="E116" s="134" t="str">
        <f>IF('FSEP Worksheet'!E92="","",'FSEP Worksheet'!E92)</f>
        <v/>
      </c>
      <c r="F116" s="134" t="str">
        <f>IF('FSEP Worksheet'!F92="","",'FSEP Worksheet'!F92)</f>
        <v/>
      </c>
      <c r="G116" s="134" t="str">
        <f>IF('FSEP Worksheet'!G92="","",'FSEP Worksheet'!G92)</f>
        <v/>
      </c>
      <c r="H116" s="134" t="str">
        <f>IF('FSEP Worksheet'!H92="","",'FSEP Worksheet'!H92)</f>
        <v/>
      </c>
      <c r="I116" s="134" t="str">
        <f>IF('FSEP Worksheet'!I92="","",'FSEP Worksheet'!I92)</f>
        <v/>
      </c>
      <c r="J116" s="134" t="str">
        <f>IF('FSEP Worksheet'!J92="","",'FSEP Worksheet'!J92)</f>
        <v/>
      </c>
      <c r="K116" s="134" t="str">
        <f>IF('FSEP Worksheet'!K92="","",'FSEP Worksheet'!K92)</f>
        <v/>
      </c>
      <c r="L116" s="134" t="str">
        <f>IF('FSEP Worksheet'!L92="","",'FSEP Worksheet'!L92)</f>
        <v/>
      </c>
      <c r="M116" s="134" t="str">
        <f>IF('FSEP Worksheet'!M92="","",'FSEP Worksheet'!M92)</f>
        <v/>
      </c>
      <c r="N116" s="135" t="str">
        <f t="shared" ca="1" si="25"/>
        <v/>
      </c>
      <c r="O116" s="135" t="str">
        <f t="shared" si="26"/>
        <v/>
      </c>
      <c r="P116" s="135" t="str" cm="1">
        <f t="array" ref="P116">IF(O116="","",IF(O116="confirm yellow cells above","More info needed",IF(AND(O116="Replacement Anticipated",OR(I116={"Hybrid-Electric (HYBRID)","Internal Combustion (ICE)"}),M116="No"),"Additional ZEV","No Change in ZEV Count")))</f>
        <v/>
      </c>
      <c r="Q116" s="135" t="str" cm="1">
        <f t="array" ref="Q116">IF(G116="","",IF(AVERAGE(K116:L116)&lt;IF(M116="YES",_xlfn.XLOOKUP(G116&amp;"PSSP",'Replacement Schedule'!$C$23:$C$44&amp;'Replacement Schedule'!$D$23:$D$44,'Replacement Schedule'!$E$23:$E$44),_xlfn.XLOOKUP(G116&amp;H116,'Replacement Schedule'!$C$23:$C$44&amp;'Replacement Schedule'!$D$23:$D$44,'Replacement Schedule'!$E$23:$E$44)),"Additional Verification Needed","Passes Validation"))</f>
        <v/>
      </c>
      <c r="R116" s="100" t="str" cm="1">
        <f t="array" ref="R116">IF(G116="","",IF(M116="YES",_xlfn.XLOOKUP(G116&amp;"PSSP",'Replacement Schedule'!$C$23:$C$44&amp;'Replacement Schedule'!$D$23:$D$44,'Replacement Schedule'!$E$23:$E$44),_xlfn.XLOOKUP(G116&amp;H116,'Replacement Schedule'!$C$23:$C$44&amp;'Replacement Schedule'!$D$23:$D$44,'Replacement Schedule'!$E$23:$E$44)))</f>
        <v/>
      </c>
      <c r="S116" s="55" t="str">
        <f t="shared" si="27"/>
        <v/>
      </c>
      <c r="T116" s="55" t="str">
        <f t="shared" si="28"/>
        <v/>
      </c>
      <c r="U116" s="100" t="str" cm="1">
        <f t="array" ref="U116">IF(C116="","",IF(M116="yes", _xlfn.XLOOKUP("Law Enforcement",'Replacement Schedule'!$D$3:$D$20,'Replacement Schedule'!$F$3:$F$20),_xlfn.XLOOKUP(G116&amp;H116,'Replacement Schedule'!$D$3:$D$20&amp;'Replacement Schedule'!$H$3:$H$20,'Replacement Schedule'!$F$3:$F$20)))</f>
        <v/>
      </c>
      <c r="V116" s="100" t="str">
        <f t="shared" ca="1" si="29"/>
        <v/>
      </c>
      <c r="W116" s="100" t="str">
        <f t="shared" ca="1" si="30"/>
        <v/>
      </c>
      <c r="X116" s="100" t="str">
        <f t="shared" si="31"/>
        <v/>
      </c>
      <c r="Y116" s="100" t="str" cm="1">
        <f t="array" ref="Y116">IF(C116="","",_xlfn.XLOOKUP(G116&amp;H116,'Replacement Schedule'!$D$3:$D$20&amp;'Replacement Schedule'!$H$3:$H$20,'Replacement Schedule'!$G$3:$G$20))</f>
        <v/>
      </c>
      <c r="Z116" s="100" t="str">
        <f t="shared" si="32"/>
        <v/>
      </c>
      <c r="AA116" s="100" t="str">
        <f t="shared" ca="1" si="33"/>
        <v/>
      </c>
      <c r="AB116" s="100" t="str">
        <f t="shared" ca="1" si="34"/>
        <v/>
      </c>
      <c r="AC116" s="107" t="e">
        <f t="shared" si="35"/>
        <v>#N/A</v>
      </c>
    </row>
    <row r="117" spans="1:29" x14ac:dyDescent="0.3">
      <c r="A117" s="99"/>
      <c r="B117" s="3">
        <v>85</v>
      </c>
      <c r="C117" s="134" t="str">
        <f>IF('FSEP Worksheet'!C93="","",'FSEP Worksheet'!C93)</f>
        <v/>
      </c>
      <c r="D117" s="134" t="str">
        <f>IF('FSEP Worksheet'!D93="","",'FSEP Worksheet'!D93)</f>
        <v/>
      </c>
      <c r="E117" s="134" t="str">
        <f>IF('FSEP Worksheet'!E93="","",'FSEP Worksheet'!E93)</f>
        <v/>
      </c>
      <c r="F117" s="134" t="str">
        <f>IF('FSEP Worksheet'!F93="","",'FSEP Worksheet'!F93)</f>
        <v/>
      </c>
      <c r="G117" s="134" t="str">
        <f>IF('FSEP Worksheet'!G93="","",'FSEP Worksheet'!G93)</f>
        <v/>
      </c>
      <c r="H117" s="134" t="str">
        <f>IF('FSEP Worksheet'!H93="","",'FSEP Worksheet'!H93)</f>
        <v/>
      </c>
      <c r="I117" s="134" t="str">
        <f>IF('FSEP Worksheet'!I93="","",'FSEP Worksheet'!I93)</f>
        <v/>
      </c>
      <c r="J117" s="134" t="str">
        <f>IF('FSEP Worksheet'!J93="","",'FSEP Worksheet'!J93)</f>
        <v/>
      </c>
      <c r="K117" s="134" t="str">
        <f>IF('FSEP Worksheet'!K93="","",'FSEP Worksheet'!K93)</f>
        <v/>
      </c>
      <c r="L117" s="134" t="str">
        <f>IF('FSEP Worksheet'!L93="","",'FSEP Worksheet'!L93)</f>
        <v/>
      </c>
      <c r="M117" s="134" t="str">
        <f>IF('FSEP Worksheet'!M93="","",'FSEP Worksheet'!M93)</f>
        <v/>
      </c>
      <c r="N117" s="135" t="str">
        <f t="shared" ca="1" si="25"/>
        <v/>
      </c>
      <c r="O117" s="135" t="str">
        <f t="shared" si="26"/>
        <v/>
      </c>
      <c r="P117" s="135" t="str" cm="1">
        <f t="array" ref="P117">IF(O117="","",IF(O117="confirm yellow cells above","More info needed",IF(AND(O117="Replacement Anticipated",OR(I117={"Hybrid-Electric (HYBRID)","Internal Combustion (ICE)"}),M117="No"),"Additional ZEV","No Change in ZEV Count")))</f>
        <v/>
      </c>
      <c r="Q117" s="135" t="str" cm="1">
        <f t="array" ref="Q117">IF(G117="","",IF(AVERAGE(K117:L117)&lt;IF(M117="YES",_xlfn.XLOOKUP(G117&amp;"PSSP",'Replacement Schedule'!$C$23:$C$44&amp;'Replacement Schedule'!$D$23:$D$44,'Replacement Schedule'!$E$23:$E$44),_xlfn.XLOOKUP(G117&amp;H117,'Replacement Schedule'!$C$23:$C$44&amp;'Replacement Schedule'!$D$23:$D$44,'Replacement Schedule'!$E$23:$E$44)),"Additional Verification Needed","Passes Validation"))</f>
        <v/>
      </c>
      <c r="R117" s="100" t="str" cm="1">
        <f t="array" ref="R117">IF(G117="","",IF(M117="YES",_xlfn.XLOOKUP(G117&amp;"PSSP",'Replacement Schedule'!$C$23:$C$44&amp;'Replacement Schedule'!$D$23:$D$44,'Replacement Schedule'!$E$23:$E$44),_xlfn.XLOOKUP(G117&amp;H117,'Replacement Schedule'!$C$23:$C$44&amp;'Replacement Schedule'!$D$23:$D$44,'Replacement Schedule'!$E$23:$E$44)))</f>
        <v/>
      </c>
      <c r="S117" s="55" t="str">
        <f t="shared" si="27"/>
        <v/>
      </c>
      <c r="T117" s="55" t="str">
        <f t="shared" si="28"/>
        <v/>
      </c>
      <c r="U117" s="100" t="str" cm="1">
        <f t="array" ref="U117">IF(C117="","",IF(M117="yes", _xlfn.XLOOKUP("Law Enforcement",'Replacement Schedule'!$D$3:$D$20,'Replacement Schedule'!$F$3:$F$20),_xlfn.XLOOKUP(G117&amp;H117,'Replacement Schedule'!$D$3:$D$20&amp;'Replacement Schedule'!$H$3:$H$20,'Replacement Schedule'!$F$3:$F$20)))</f>
        <v/>
      </c>
      <c r="V117" s="100" t="str">
        <f t="shared" ca="1" si="29"/>
        <v/>
      </c>
      <c r="W117" s="100" t="str">
        <f t="shared" ca="1" si="30"/>
        <v/>
      </c>
      <c r="X117" s="100" t="str">
        <f t="shared" si="31"/>
        <v/>
      </c>
      <c r="Y117" s="100" t="str" cm="1">
        <f t="array" ref="Y117">IF(C117="","",_xlfn.XLOOKUP(G117&amp;H117,'Replacement Schedule'!$D$3:$D$20&amp;'Replacement Schedule'!$H$3:$H$20,'Replacement Schedule'!$G$3:$G$20))</f>
        <v/>
      </c>
      <c r="Z117" s="100" t="str">
        <f t="shared" si="32"/>
        <v/>
      </c>
      <c r="AA117" s="100" t="str">
        <f t="shared" ca="1" si="33"/>
        <v/>
      </c>
      <c r="AB117" s="100" t="str">
        <f t="shared" ca="1" si="34"/>
        <v/>
      </c>
      <c r="AC117" s="107" t="e">
        <f t="shared" si="35"/>
        <v>#N/A</v>
      </c>
    </row>
    <row r="118" spans="1:29" x14ac:dyDescent="0.3">
      <c r="A118" s="99"/>
      <c r="B118" s="3">
        <v>86</v>
      </c>
      <c r="C118" s="134" t="str">
        <f>IF('FSEP Worksheet'!C94="","",'FSEP Worksheet'!C94)</f>
        <v/>
      </c>
      <c r="D118" s="134" t="str">
        <f>IF('FSEP Worksheet'!D94="","",'FSEP Worksheet'!D94)</f>
        <v/>
      </c>
      <c r="E118" s="134" t="str">
        <f>IF('FSEP Worksheet'!E94="","",'FSEP Worksheet'!E94)</f>
        <v/>
      </c>
      <c r="F118" s="134" t="str">
        <f>IF('FSEP Worksheet'!F94="","",'FSEP Worksheet'!F94)</f>
        <v/>
      </c>
      <c r="G118" s="134" t="str">
        <f>IF('FSEP Worksheet'!G94="","",'FSEP Worksheet'!G94)</f>
        <v/>
      </c>
      <c r="H118" s="134" t="str">
        <f>IF('FSEP Worksheet'!H94="","",'FSEP Worksheet'!H94)</f>
        <v/>
      </c>
      <c r="I118" s="134" t="str">
        <f>IF('FSEP Worksheet'!I94="","",'FSEP Worksheet'!I94)</f>
        <v/>
      </c>
      <c r="J118" s="134" t="str">
        <f>IF('FSEP Worksheet'!J94="","",'FSEP Worksheet'!J94)</f>
        <v/>
      </c>
      <c r="K118" s="134" t="str">
        <f>IF('FSEP Worksheet'!K94="","",'FSEP Worksheet'!K94)</f>
        <v/>
      </c>
      <c r="L118" s="134" t="str">
        <f>IF('FSEP Worksheet'!L94="","",'FSEP Worksheet'!L94)</f>
        <v/>
      </c>
      <c r="M118" s="134" t="str">
        <f>IF('FSEP Worksheet'!M94="","",'FSEP Worksheet'!M94)</f>
        <v/>
      </c>
      <c r="N118" s="135" t="str">
        <f t="shared" ca="1" si="25"/>
        <v/>
      </c>
      <c r="O118" s="135" t="str">
        <f t="shared" si="26"/>
        <v/>
      </c>
      <c r="P118" s="135" t="str" cm="1">
        <f t="array" ref="P118">IF(O118="","",IF(O118="confirm yellow cells above","More info needed",IF(AND(O118="Replacement Anticipated",OR(I118={"Hybrid-Electric (HYBRID)","Internal Combustion (ICE)"}),M118="No"),"Additional ZEV","No Change in ZEV Count")))</f>
        <v/>
      </c>
      <c r="Q118" s="135" t="str" cm="1">
        <f t="array" ref="Q118">IF(G118="","",IF(AVERAGE(K118:L118)&lt;IF(M118="YES",_xlfn.XLOOKUP(G118&amp;"PSSP",'Replacement Schedule'!$C$23:$C$44&amp;'Replacement Schedule'!$D$23:$D$44,'Replacement Schedule'!$E$23:$E$44),_xlfn.XLOOKUP(G118&amp;H118,'Replacement Schedule'!$C$23:$C$44&amp;'Replacement Schedule'!$D$23:$D$44,'Replacement Schedule'!$E$23:$E$44)),"Additional Verification Needed","Passes Validation"))</f>
        <v/>
      </c>
      <c r="R118" s="100" t="str" cm="1">
        <f t="array" ref="R118">IF(G118="","",IF(M118="YES",_xlfn.XLOOKUP(G118&amp;"PSSP",'Replacement Schedule'!$C$23:$C$44&amp;'Replacement Schedule'!$D$23:$D$44,'Replacement Schedule'!$E$23:$E$44),_xlfn.XLOOKUP(G118&amp;H118,'Replacement Schedule'!$C$23:$C$44&amp;'Replacement Schedule'!$D$23:$D$44,'Replacement Schedule'!$E$23:$E$44)))</f>
        <v/>
      </c>
      <c r="S118" s="55" t="str">
        <f t="shared" si="27"/>
        <v/>
      </c>
      <c r="T118" s="55" t="str">
        <f t="shared" si="28"/>
        <v/>
      </c>
      <c r="U118" s="100" t="str" cm="1">
        <f t="array" ref="U118">IF(C118="","",IF(M118="yes", _xlfn.XLOOKUP("Law Enforcement",'Replacement Schedule'!$D$3:$D$20,'Replacement Schedule'!$F$3:$F$20),_xlfn.XLOOKUP(G118&amp;H118,'Replacement Schedule'!$D$3:$D$20&amp;'Replacement Schedule'!$H$3:$H$20,'Replacement Schedule'!$F$3:$F$20)))</f>
        <v/>
      </c>
      <c r="V118" s="100" t="str">
        <f t="shared" ca="1" si="29"/>
        <v/>
      </c>
      <c r="W118" s="100" t="str">
        <f t="shared" ca="1" si="30"/>
        <v/>
      </c>
      <c r="X118" s="100" t="str">
        <f t="shared" si="31"/>
        <v/>
      </c>
      <c r="Y118" s="100" t="str" cm="1">
        <f t="array" ref="Y118">IF(C118="","",_xlfn.XLOOKUP(G118&amp;H118,'Replacement Schedule'!$D$3:$D$20&amp;'Replacement Schedule'!$H$3:$H$20,'Replacement Schedule'!$G$3:$G$20))</f>
        <v/>
      </c>
      <c r="Z118" s="100" t="str">
        <f t="shared" si="32"/>
        <v/>
      </c>
      <c r="AA118" s="100" t="str">
        <f t="shared" ca="1" si="33"/>
        <v/>
      </c>
      <c r="AB118" s="100" t="str">
        <f t="shared" ca="1" si="34"/>
        <v/>
      </c>
      <c r="AC118" s="107" t="e">
        <f t="shared" si="35"/>
        <v>#N/A</v>
      </c>
    </row>
    <row r="119" spans="1:29" x14ac:dyDescent="0.3">
      <c r="A119" s="99"/>
      <c r="B119" s="3">
        <v>87</v>
      </c>
      <c r="C119" s="134" t="str">
        <f>IF('FSEP Worksheet'!C95="","",'FSEP Worksheet'!C95)</f>
        <v/>
      </c>
      <c r="D119" s="134" t="str">
        <f>IF('FSEP Worksheet'!D95="","",'FSEP Worksheet'!D95)</f>
        <v/>
      </c>
      <c r="E119" s="134" t="str">
        <f>IF('FSEP Worksheet'!E95="","",'FSEP Worksheet'!E95)</f>
        <v/>
      </c>
      <c r="F119" s="134" t="str">
        <f>IF('FSEP Worksheet'!F95="","",'FSEP Worksheet'!F95)</f>
        <v/>
      </c>
      <c r="G119" s="134" t="str">
        <f>IF('FSEP Worksheet'!G95="","",'FSEP Worksheet'!G95)</f>
        <v/>
      </c>
      <c r="H119" s="134" t="str">
        <f>IF('FSEP Worksheet'!H95="","",'FSEP Worksheet'!H95)</f>
        <v/>
      </c>
      <c r="I119" s="134" t="str">
        <f>IF('FSEP Worksheet'!I95="","",'FSEP Worksheet'!I95)</f>
        <v/>
      </c>
      <c r="J119" s="134" t="str">
        <f>IF('FSEP Worksheet'!J95="","",'FSEP Worksheet'!J95)</f>
        <v/>
      </c>
      <c r="K119" s="134" t="str">
        <f>IF('FSEP Worksheet'!K95="","",'FSEP Worksheet'!K95)</f>
        <v/>
      </c>
      <c r="L119" s="134" t="str">
        <f>IF('FSEP Worksheet'!L95="","",'FSEP Worksheet'!L95)</f>
        <v/>
      </c>
      <c r="M119" s="134" t="str">
        <f>IF('FSEP Worksheet'!M95="","",'FSEP Worksheet'!M95)</f>
        <v/>
      </c>
      <c r="N119" s="135" t="str">
        <f t="shared" ca="1" si="25"/>
        <v/>
      </c>
      <c r="O119" s="135" t="str">
        <f t="shared" si="26"/>
        <v/>
      </c>
      <c r="P119" s="135" t="str" cm="1">
        <f t="array" ref="P119">IF(O119="","",IF(O119="confirm yellow cells above","More info needed",IF(AND(O119="Replacement Anticipated",OR(I119={"Hybrid-Electric (HYBRID)","Internal Combustion (ICE)"}),M119="No"),"Additional ZEV","No Change in ZEV Count")))</f>
        <v/>
      </c>
      <c r="Q119" s="135" t="str" cm="1">
        <f t="array" ref="Q119">IF(G119="","",IF(AVERAGE(K119:L119)&lt;IF(M119="YES",_xlfn.XLOOKUP(G119&amp;"PSSP",'Replacement Schedule'!$C$23:$C$44&amp;'Replacement Schedule'!$D$23:$D$44,'Replacement Schedule'!$E$23:$E$44),_xlfn.XLOOKUP(G119&amp;H119,'Replacement Schedule'!$C$23:$C$44&amp;'Replacement Schedule'!$D$23:$D$44,'Replacement Schedule'!$E$23:$E$44)),"Additional Verification Needed","Passes Validation"))</f>
        <v/>
      </c>
      <c r="R119" s="100" t="str" cm="1">
        <f t="array" ref="R119">IF(G119="","",IF(M119="YES",_xlfn.XLOOKUP(G119&amp;"PSSP",'Replacement Schedule'!$C$23:$C$44&amp;'Replacement Schedule'!$D$23:$D$44,'Replacement Schedule'!$E$23:$E$44),_xlfn.XLOOKUP(G119&amp;H119,'Replacement Schedule'!$C$23:$C$44&amp;'Replacement Schedule'!$D$23:$D$44,'Replacement Schedule'!$E$23:$E$44)))</f>
        <v/>
      </c>
      <c r="S119" s="55" t="str">
        <f t="shared" si="27"/>
        <v/>
      </c>
      <c r="T119" s="55" t="str">
        <f t="shared" si="28"/>
        <v/>
      </c>
      <c r="U119" s="100" t="str" cm="1">
        <f t="array" ref="U119">IF(C119="","",IF(M119="yes", _xlfn.XLOOKUP("Law Enforcement",'Replacement Schedule'!$D$3:$D$20,'Replacement Schedule'!$F$3:$F$20),_xlfn.XLOOKUP(G119&amp;H119,'Replacement Schedule'!$D$3:$D$20&amp;'Replacement Schedule'!$H$3:$H$20,'Replacement Schedule'!$F$3:$F$20)))</f>
        <v/>
      </c>
      <c r="V119" s="100" t="str">
        <f t="shared" ca="1" si="29"/>
        <v/>
      </c>
      <c r="W119" s="100" t="str">
        <f t="shared" ca="1" si="30"/>
        <v/>
      </c>
      <c r="X119" s="100" t="str">
        <f t="shared" si="31"/>
        <v/>
      </c>
      <c r="Y119" s="100" t="str" cm="1">
        <f t="array" ref="Y119">IF(C119="","",_xlfn.XLOOKUP(G119&amp;H119,'Replacement Schedule'!$D$3:$D$20&amp;'Replacement Schedule'!$H$3:$H$20,'Replacement Schedule'!$G$3:$G$20))</f>
        <v/>
      </c>
      <c r="Z119" s="100" t="str">
        <f t="shared" si="32"/>
        <v/>
      </c>
      <c r="AA119" s="100" t="str">
        <f t="shared" ca="1" si="33"/>
        <v/>
      </c>
      <c r="AB119" s="100" t="str">
        <f t="shared" ca="1" si="34"/>
        <v/>
      </c>
      <c r="AC119" s="107" t="e">
        <f t="shared" si="35"/>
        <v>#N/A</v>
      </c>
    </row>
    <row r="120" spans="1:29" x14ac:dyDescent="0.3">
      <c r="A120" s="99"/>
      <c r="B120" s="3">
        <v>88</v>
      </c>
      <c r="C120" s="134" t="str">
        <f>IF('FSEP Worksheet'!C96="","",'FSEP Worksheet'!C96)</f>
        <v/>
      </c>
      <c r="D120" s="134" t="str">
        <f>IF('FSEP Worksheet'!D96="","",'FSEP Worksheet'!D96)</f>
        <v/>
      </c>
      <c r="E120" s="134" t="str">
        <f>IF('FSEP Worksheet'!E96="","",'FSEP Worksheet'!E96)</f>
        <v/>
      </c>
      <c r="F120" s="134" t="str">
        <f>IF('FSEP Worksheet'!F96="","",'FSEP Worksheet'!F96)</f>
        <v/>
      </c>
      <c r="G120" s="134" t="str">
        <f>IF('FSEP Worksheet'!G96="","",'FSEP Worksheet'!G96)</f>
        <v/>
      </c>
      <c r="H120" s="134" t="str">
        <f>IF('FSEP Worksheet'!H96="","",'FSEP Worksheet'!H96)</f>
        <v/>
      </c>
      <c r="I120" s="134" t="str">
        <f>IF('FSEP Worksheet'!I96="","",'FSEP Worksheet'!I96)</f>
        <v/>
      </c>
      <c r="J120" s="134" t="str">
        <f>IF('FSEP Worksheet'!J96="","",'FSEP Worksheet'!J96)</f>
        <v/>
      </c>
      <c r="K120" s="134" t="str">
        <f>IF('FSEP Worksheet'!K96="","",'FSEP Worksheet'!K96)</f>
        <v/>
      </c>
      <c r="L120" s="134" t="str">
        <f>IF('FSEP Worksheet'!L96="","",'FSEP Worksheet'!L96)</f>
        <v/>
      </c>
      <c r="M120" s="134" t="str">
        <f>IF('FSEP Worksheet'!M96="","",'FSEP Worksheet'!M96)</f>
        <v/>
      </c>
      <c r="N120" s="135" t="str">
        <f t="shared" ca="1" si="25"/>
        <v/>
      </c>
      <c r="O120" s="135" t="str">
        <f t="shared" si="26"/>
        <v/>
      </c>
      <c r="P120" s="135" t="str" cm="1">
        <f t="array" ref="P120">IF(O120="","",IF(O120="confirm yellow cells above","More info needed",IF(AND(O120="Replacement Anticipated",OR(I120={"Hybrid-Electric (HYBRID)","Internal Combustion (ICE)"}),M120="No"),"Additional ZEV","No Change in ZEV Count")))</f>
        <v/>
      </c>
      <c r="Q120" s="135" t="str" cm="1">
        <f t="array" ref="Q120">IF(G120="","",IF(AVERAGE(K120:L120)&lt;IF(M120="YES",_xlfn.XLOOKUP(G120&amp;"PSSP",'Replacement Schedule'!$C$23:$C$44&amp;'Replacement Schedule'!$D$23:$D$44,'Replacement Schedule'!$E$23:$E$44),_xlfn.XLOOKUP(G120&amp;H120,'Replacement Schedule'!$C$23:$C$44&amp;'Replacement Schedule'!$D$23:$D$44,'Replacement Schedule'!$E$23:$E$44)),"Additional Verification Needed","Passes Validation"))</f>
        <v/>
      </c>
      <c r="R120" s="100" t="str" cm="1">
        <f t="array" ref="R120">IF(G120="","",IF(M120="YES",_xlfn.XLOOKUP(G120&amp;"PSSP",'Replacement Schedule'!$C$23:$C$44&amp;'Replacement Schedule'!$D$23:$D$44,'Replacement Schedule'!$E$23:$E$44),_xlfn.XLOOKUP(G120&amp;H120,'Replacement Schedule'!$C$23:$C$44&amp;'Replacement Schedule'!$D$23:$D$44,'Replacement Schedule'!$E$23:$E$44)))</f>
        <v/>
      </c>
      <c r="S120" s="55" t="str">
        <f t="shared" si="27"/>
        <v/>
      </c>
      <c r="T120" s="55" t="str">
        <f t="shared" si="28"/>
        <v/>
      </c>
      <c r="U120" s="100" t="str" cm="1">
        <f t="array" ref="U120">IF(C120="","",IF(M120="yes", _xlfn.XLOOKUP("Law Enforcement",'Replacement Schedule'!$D$3:$D$20,'Replacement Schedule'!$F$3:$F$20),_xlfn.XLOOKUP(G120&amp;H120,'Replacement Schedule'!$D$3:$D$20&amp;'Replacement Schedule'!$H$3:$H$20,'Replacement Schedule'!$F$3:$F$20)))</f>
        <v/>
      </c>
      <c r="V120" s="100" t="str">
        <f t="shared" ca="1" si="29"/>
        <v/>
      </c>
      <c r="W120" s="100" t="str">
        <f t="shared" ca="1" si="30"/>
        <v/>
      </c>
      <c r="X120" s="100" t="str">
        <f t="shared" si="31"/>
        <v/>
      </c>
      <c r="Y120" s="100" t="str" cm="1">
        <f t="array" ref="Y120">IF(C120="","",_xlfn.XLOOKUP(G120&amp;H120,'Replacement Schedule'!$D$3:$D$20&amp;'Replacement Schedule'!$H$3:$H$20,'Replacement Schedule'!$G$3:$G$20))</f>
        <v/>
      </c>
      <c r="Z120" s="100" t="str">
        <f t="shared" si="32"/>
        <v/>
      </c>
      <c r="AA120" s="100" t="str">
        <f t="shared" ca="1" si="33"/>
        <v/>
      </c>
      <c r="AB120" s="100" t="str">
        <f t="shared" ca="1" si="34"/>
        <v/>
      </c>
      <c r="AC120" s="107" t="e">
        <f t="shared" si="35"/>
        <v>#N/A</v>
      </c>
    </row>
    <row r="121" spans="1:29" x14ac:dyDescent="0.3">
      <c r="A121" s="99"/>
      <c r="B121" s="3">
        <v>89</v>
      </c>
      <c r="C121" s="134" t="str">
        <f>IF('FSEP Worksheet'!C97="","",'FSEP Worksheet'!C97)</f>
        <v/>
      </c>
      <c r="D121" s="134" t="str">
        <f>IF('FSEP Worksheet'!D97="","",'FSEP Worksheet'!D97)</f>
        <v/>
      </c>
      <c r="E121" s="134" t="str">
        <f>IF('FSEP Worksheet'!E97="","",'FSEP Worksheet'!E97)</f>
        <v/>
      </c>
      <c r="F121" s="134" t="str">
        <f>IF('FSEP Worksheet'!F97="","",'FSEP Worksheet'!F97)</f>
        <v/>
      </c>
      <c r="G121" s="134" t="str">
        <f>IF('FSEP Worksheet'!G97="","",'FSEP Worksheet'!G97)</f>
        <v/>
      </c>
      <c r="H121" s="134" t="str">
        <f>IF('FSEP Worksheet'!H97="","",'FSEP Worksheet'!H97)</f>
        <v/>
      </c>
      <c r="I121" s="134" t="str">
        <f>IF('FSEP Worksheet'!I97="","",'FSEP Worksheet'!I97)</f>
        <v/>
      </c>
      <c r="J121" s="134" t="str">
        <f>IF('FSEP Worksheet'!J97="","",'FSEP Worksheet'!J97)</f>
        <v/>
      </c>
      <c r="K121" s="134" t="str">
        <f>IF('FSEP Worksheet'!K97="","",'FSEP Worksheet'!K97)</f>
        <v/>
      </c>
      <c r="L121" s="134" t="str">
        <f>IF('FSEP Worksheet'!L97="","",'FSEP Worksheet'!L97)</f>
        <v/>
      </c>
      <c r="M121" s="134" t="str">
        <f>IF('FSEP Worksheet'!M97="","",'FSEP Worksheet'!M97)</f>
        <v/>
      </c>
      <c r="N121" s="135" t="str">
        <f t="shared" ca="1" si="25"/>
        <v/>
      </c>
      <c r="O121" s="135" t="str">
        <f t="shared" si="26"/>
        <v/>
      </c>
      <c r="P121" s="135" t="str" cm="1">
        <f t="array" ref="P121">IF(O121="","",IF(O121="confirm yellow cells above","More info needed",IF(AND(O121="Replacement Anticipated",OR(I121={"Hybrid-Electric (HYBRID)","Internal Combustion (ICE)"}),M121="No"),"Additional ZEV","No Change in ZEV Count")))</f>
        <v/>
      </c>
      <c r="Q121" s="135" t="str" cm="1">
        <f t="array" ref="Q121">IF(G121="","",IF(AVERAGE(K121:L121)&lt;IF(M121="YES",_xlfn.XLOOKUP(G121&amp;"PSSP",'Replacement Schedule'!$C$23:$C$44&amp;'Replacement Schedule'!$D$23:$D$44,'Replacement Schedule'!$E$23:$E$44),_xlfn.XLOOKUP(G121&amp;H121,'Replacement Schedule'!$C$23:$C$44&amp;'Replacement Schedule'!$D$23:$D$44,'Replacement Schedule'!$E$23:$E$44)),"Additional Verification Needed","Passes Validation"))</f>
        <v/>
      </c>
      <c r="R121" s="100" t="str" cm="1">
        <f t="array" ref="R121">IF(G121="","",IF(M121="YES",_xlfn.XLOOKUP(G121&amp;"PSSP",'Replacement Schedule'!$C$23:$C$44&amp;'Replacement Schedule'!$D$23:$D$44,'Replacement Schedule'!$E$23:$E$44),_xlfn.XLOOKUP(G121&amp;H121,'Replacement Schedule'!$C$23:$C$44&amp;'Replacement Schedule'!$D$23:$D$44,'Replacement Schedule'!$E$23:$E$44)))</f>
        <v/>
      </c>
      <c r="S121" s="55" t="str">
        <f t="shared" si="27"/>
        <v/>
      </c>
      <c r="T121" s="55" t="str">
        <f t="shared" si="28"/>
        <v/>
      </c>
      <c r="U121" s="100" t="str" cm="1">
        <f t="array" ref="U121">IF(C121="","",IF(M121="yes", _xlfn.XLOOKUP("Law Enforcement",'Replacement Schedule'!$D$3:$D$20,'Replacement Schedule'!$F$3:$F$20),_xlfn.XLOOKUP(G121&amp;H121,'Replacement Schedule'!$D$3:$D$20&amp;'Replacement Schedule'!$H$3:$H$20,'Replacement Schedule'!$F$3:$F$20)))</f>
        <v/>
      </c>
      <c r="V121" s="100" t="str">
        <f t="shared" ca="1" si="29"/>
        <v/>
      </c>
      <c r="W121" s="100" t="str">
        <f t="shared" ca="1" si="30"/>
        <v/>
      </c>
      <c r="X121" s="100" t="str">
        <f t="shared" si="31"/>
        <v/>
      </c>
      <c r="Y121" s="100" t="str" cm="1">
        <f t="array" ref="Y121">IF(C121="","",_xlfn.XLOOKUP(G121&amp;H121,'Replacement Schedule'!$D$3:$D$20&amp;'Replacement Schedule'!$H$3:$H$20,'Replacement Schedule'!$G$3:$G$20))</f>
        <v/>
      </c>
      <c r="Z121" s="100" t="str">
        <f t="shared" si="32"/>
        <v/>
      </c>
      <c r="AA121" s="100" t="str">
        <f t="shared" ca="1" si="33"/>
        <v/>
      </c>
      <c r="AB121" s="100" t="str">
        <f t="shared" ca="1" si="34"/>
        <v/>
      </c>
      <c r="AC121" s="107" t="e">
        <f t="shared" si="35"/>
        <v>#N/A</v>
      </c>
    </row>
    <row r="122" spans="1:29" x14ac:dyDescent="0.3">
      <c r="A122" s="99"/>
      <c r="B122" s="3">
        <v>90</v>
      </c>
      <c r="C122" s="134" t="str">
        <f>IF('FSEP Worksheet'!C98="","",'FSEP Worksheet'!C98)</f>
        <v/>
      </c>
      <c r="D122" s="134" t="str">
        <f>IF('FSEP Worksheet'!D98="","",'FSEP Worksheet'!D98)</f>
        <v/>
      </c>
      <c r="E122" s="134" t="str">
        <f>IF('FSEP Worksheet'!E98="","",'FSEP Worksheet'!E98)</f>
        <v/>
      </c>
      <c r="F122" s="134" t="str">
        <f>IF('FSEP Worksheet'!F98="","",'FSEP Worksheet'!F98)</f>
        <v/>
      </c>
      <c r="G122" s="134" t="str">
        <f>IF('FSEP Worksheet'!G98="","",'FSEP Worksheet'!G98)</f>
        <v/>
      </c>
      <c r="H122" s="134" t="str">
        <f>IF('FSEP Worksheet'!H98="","",'FSEP Worksheet'!H98)</f>
        <v/>
      </c>
      <c r="I122" s="134" t="str">
        <f>IF('FSEP Worksheet'!I98="","",'FSEP Worksheet'!I98)</f>
        <v/>
      </c>
      <c r="J122" s="134" t="str">
        <f>IF('FSEP Worksheet'!J98="","",'FSEP Worksheet'!J98)</f>
        <v/>
      </c>
      <c r="K122" s="134" t="str">
        <f>IF('FSEP Worksheet'!K98="","",'FSEP Worksheet'!K98)</f>
        <v/>
      </c>
      <c r="L122" s="134" t="str">
        <f>IF('FSEP Worksheet'!L98="","",'FSEP Worksheet'!L98)</f>
        <v/>
      </c>
      <c r="M122" s="134" t="str">
        <f>IF('FSEP Worksheet'!M98="","",'FSEP Worksheet'!M98)</f>
        <v/>
      </c>
      <c r="N122" s="135" t="str">
        <f t="shared" ca="1" si="25"/>
        <v/>
      </c>
      <c r="O122" s="135" t="str">
        <f t="shared" si="26"/>
        <v/>
      </c>
      <c r="P122" s="135" t="str" cm="1">
        <f t="array" ref="P122">IF(O122="","",IF(O122="confirm yellow cells above","More info needed",IF(AND(O122="Replacement Anticipated",OR(I122={"Hybrid-Electric (HYBRID)","Internal Combustion (ICE)"}),M122="No"),"Additional ZEV","No Change in ZEV Count")))</f>
        <v/>
      </c>
      <c r="Q122" s="135" t="str" cm="1">
        <f t="array" ref="Q122">IF(G122="","",IF(AVERAGE(K122:L122)&lt;IF(M122="YES",_xlfn.XLOOKUP(G122&amp;"PSSP",'Replacement Schedule'!$C$23:$C$44&amp;'Replacement Schedule'!$D$23:$D$44,'Replacement Schedule'!$E$23:$E$44),_xlfn.XLOOKUP(G122&amp;H122,'Replacement Schedule'!$C$23:$C$44&amp;'Replacement Schedule'!$D$23:$D$44,'Replacement Schedule'!$E$23:$E$44)),"Additional Verification Needed","Passes Validation"))</f>
        <v/>
      </c>
      <c r="R122" s="100" t="str" cm="1">
        <f t="array" ref="R122">IF(G122="","",IF(M122="YES",_xlfn.XLOOKUP(G122&amp;"PSSP",'Replacement Schedule'!$C$23:$C$44&amp;'Replacement Schedule'!$D$23:$D$44,'Replacement Schedule'!$E$23:$E$44),_xlfn.XLOOKUP(G122&amp;H122,'Replacement Schedule'!$C$23:$C$44&amp;'Replacement Schedule'!$D$23:$D$44,'Replacement Schedule'!$E$23:$E$44)))</f>
        <v/>
      </c>
      <c r="S122" s="55" t="str">
        <f t="shared" si="27"/>
        <v/>
      </c>
      <c r="T122" s="55" t="str">
        <f t="shared" si="28"/>
        <v/>
      </c>
      <c r="U122" s="100" t="str" cm="1">
        <f t="array" ref="U122">IF(C122="","",IF(M122="yes", _xlfn.XLOOKUP("Law Enforcement",'Replacement Schedule'!$D$3:$D$20,'Replacement Schedule'!$F$3:$F$20),_xlfn.XLOOKUP(G122&amp;H122,'Replacement Schedule'!$D$3:$D$20&amp;'Replacement Schedule'!$H$3:$H$20,'Replacement Schedule'!$F$3:$F$20)))</f>
        <v/>
      </c>
      <c r="V122" s="100" t="str">
        <f t="shared" ca="1" si="29"/>
        <v/>
      </c>
      <c r="W122" s="100" t="str">
        <f t="shared" ca="1" si="30"/>
        <v/>
      </c>
      <c r="X122" s="100" t="str">
        <f t="shared" si="31"/>
        <v/>
      </c>
      <c r="Y122" s="100" t="str" cm="1">
        <f t="array" ref="Y122">IF(C122="","",_xlfn.XLOOKUP(G122&amp;H122,'Replacement Schedule'!$D$3:$D$20&amp;'Replacement Schedule'!$H$3:$H$20,'Replacement Schedule'!$G$3:$G$20))</f>
        <v/>
      </c>
      <c r="Z122" s="100" t="str">
        <f t="shared" si="32"/>
        <v/>
      </c>
      <c r="AA122" s="100" t="str">
        <f t="shared" ca="1" si="33"/>
        <v/>
      </c>
      <c r="AB122" s="100" t="str">
        <f t="shared" ca="1" si="34"/>
        <v/>
      </c>
      <c r="AC122" s="107" t="e">
        <f t="shared" si="35"/>
        <v>#N/A</v>
      </c>
    </row>
    <row r="123" spans="1:29" x14ac:dyDescent="0.3">
      <c r="A123" s="99"/>
      <c r="B123" s="3">
        <v>91</v>
      </c>
      <c r="C123" s="134" t="str">
        <f>IF('FSEP Worksheet'!C99="","",'FSEP Worksheet'!C99)</f>
        <v/>
      </c>
      <c r="D123" s="134" t="str">
        <f>IF('FSEP Worksheet'!D99="","",'FSEP Worksheet'!D99)</f>
        <v/>
      </c>
      <c r="E123" s="134" t="str">
        <f>IF('FSEP Worksheet'!E99="","",'FSEP Worksheet'!E99)</f>
        <v/>
      </c>
      <c r="F123" s="134" t="str">
        <f>IF('FSEP Worksheet'!F99="","",'FSEP Worksheet'!F99)</f>
        <v/>
      </c>
      <c r="G123" s="134" t="str">
        <f>IF('FSEP Worksheet'!G99="","",'FSEP Worksheet'!G99)</f>
        <v/>
      </c>
      <c r="H123" s="134" t="str">
        <f>IF('FSEP Worksheet'!H99="","",'FSEP Worksheet'!H99)</f>
        <v/>
      </c>
      <c r="I123" s="134" t="str">
        <f>IF('FSEP Worksheet'!I99="","",'FSEP Worksheet'!I99)</f>
        <v/>
      </c>
      <c r="J123" s="134" t="str">
        <f>IF('FSEP Worksheet'!J99="","",'FSEP Worksheet'!J99)</f>
        <v/>
      </c>
      <c r="K123" s="134" t="str">
        <f>IF('FSEP Worksheet'!K99="","",'FSEP Worksheet'!K99)</f>
        <v/>
      </c>
      <c r="L123" s="134" t="str">
        <f>IF('FSEP Worksheet'!L99="","",'FSEP Worksheet'!L99)</f>
        <v/>
      </c>
      <c r="M123" s="134" t="str">
        <f>IF('FSEP Worksheet'!M99="","",'FSEP Worksheet'!M99)</f>
        <v/>
      </c>
      <c r="N123" s="135" t="str">
        <f t="shared" ca="1" si="25"/>
        <v/>
      </c>
      <c r="O123" s="135" t="str">
        <f t="shared" si="26"/>
        <v/>
      </c>
      <c r="P123" s="135" t="str" cm="1">
        <f t="array" ref="P123">IF(O123="","",IF(O123="confirm yellow cells above","More info needed",IF(AND(O123="Replacement Anticipated",OR(I123={"Hybrid-Electric (HYBRID)","Internal Combustion (ICE)"}),M123="No"),"Additional ZEV","No Change in ZEV Count")))</f>
        <v/>
      </c>
      <c r="Q123" s="135" t="str" cm="1">
        <f t="array" ref="Q123">IF(G123="","",IF(AVERAGE(K123:L123)&lt;IF(M123="YES",_xlfn.XLOOKUP(G123&amp;"PSSP",'Replacement Schedule'!$C$23:$C$44&amp;'Replacement Schedule'!$D$23:$D$44,'Replacement Schedule'!$E$23:$E$44),_xlfn.XLOOKUP(G123&amp;H123,'Replacement Schedule'!$C$23:$C$44&amp;'Replacement Schedule'!$D$23:$D$44,'Replacement Schedule'!$E$23:$E$44)),"Additional Verification Needed","Passes Validation"))</f>
        <v/>
      </c>
      <c r="R123" s="100" t="str" cm="1">
        <f t="array" ref="R123">IF(G123="","",IF(M123="YES",_xlfn.XLOOKUP(G123&amp;"PSSP",'Replacement Schedule'!$C$23:$C$44&amp;'Replacement Schedule'!$D$23:$D$44,'Replacement Schedule'!$E$23:$E$44),_xlfn.XLOOKUP(G123&amp;H123,'Replacement Schedule'!$C$23:$C$44&amp;'Replacement Schedule'!$D$23:$D$44,'Replacement Schedule'!$E$23:$E$44)))</f>
        <v/>
      </c>
      <c r="S123" s="55" t="str">
        <f t="shared" si="27"/>
        <v/>
      </c>
      <c r="T123" s="55" t="str">
        <f t="shared" si="28"/>
        <v/>
      </c>
      <c r="U123" s="100" t="str" cm="1">
        <f t="array" ref="U123">IF(C123="","",IF(M123="yes", _xlfn.XLOOKUP("Law Enforcement",'Replacement Schedule'!$D$3:$D$20,'Replacement Schedule'!$F$3:$F$20),_xlfn.XLOOKUP(G123&amp;H123,'Replacement Schedule'!$D$3:$D$20&amp;'Replacement Schedule'!$H$3:$H$20,'Replacement Schedule'!$F$3:$F$20)))</f>
        <v/>
      </c>
      <c r="V123" s="100" t="str">
        <f t="shared" ca="1" si="29"/>
        <v/>
      </c>
      <c r="W123" s="100" t="str">
        <f t="shared" ca="1" si="30"/>
        <v/>
      </c>
      <c r="X123" s="100" t="str">
        <f t="shared" si="31"/>
        <v/>
      </c>
      <c r="Y123" s="100" t="str" cm="1">
        <f t="array" ref="Y123">IF(C123="","",_xlfn.XLOOKUP(G123&amp;H123,'Replacement Schedule'!$D$3:$D$20&amp;'Replacement Schedule'!$H$3:$H$20,'Replacement Schedule'!$G$3:$G$20))</f>
        <v/>
      </c>
      <c r="Z123" s="100" t="str">
        <f t="shared" si="32"/>
        <v/>
      </c>
      <c r="AA123" s="100" t="str">
        <f t="shared" ca="1" si="33"/>
        <v/>
      </c>
      <c r="AB123" s="100" t="str">
        <f t="shared" ca="1" si="34"/>
        <v/>
      </c>
      <c r="AC123" s="107" t="e">
        <f t="shared" si="35"/>
        <v>#N/A</v>
      </c>
    </row>
    <row r="124" spans="1:29" x14ac:dyDescent="0.3">
      <c r="A124" s="99"/>
      <c r="B124" s="3">
        <v>92</v>
      </c>
      <c r="C124" s="134" t="str">
        <f>IF('FSEP Worksheet'!C100="","",'FSEP Worksheet'!C100)</f>
        <v/>
      </c>
      <c r="D124" s="134" t="str">
        <f>IF('FSEP Worksheet'!D100="","",'FSEP Worksheet'!D100)</f>
        <v/>
      </c>
      <c r="E124" s="134" t="str">
        <f>IF('FSEP Worksheet'!E100="","",'FSEP Worksheet'!E100)</f>
        <v/>
      </c>
      <c r="F124" s="134" t="str">
        <f>IF('FSEP Worksheet'!F100="","",'FSEP Worksheet'!F100)</f>
        <v/>
      </c>
      <c r="G124" s="134" t="str">
        <f>IF('FSEP Worksheet'!G100="","",'FSEP Worksheet'!G100)</f>
        <v/>
      </c>
      <c r="H124" s="134" t="str">
        <f>IF('FSEP Worksheet'!H100="","",'FSEP Worksheet'!H100)</f>
        <v/>
      </c>
      <c r="I124" s="134" t="str">
        <f>IF('FSEP Worksheet'!I100="","",'FSEP Worksheet'!I100)</f>
        <v/>
      </c>
      <c r="J124" s="134" t="str">
        <f>IF('FSEP Worksheet'!J100="","",'FSEP Worksheet'!J100)</f>
        <v/>
      </c>
      <c r="K124" s="134" t="str">
        <f>IF('FSEP Worksheet'!K100="","",'FSEP Worksheet'!K100)</f>
        <v/>
      </c>
      <c r="L124" s="134" t="str">
        <f>IF('FSEP Worksheet'!L100="","",'FSEP Worksheet'!L100)</f>
        <v/>
      </c>
      <c r="M124" s="134" t="str">
        <f>IF('FSEP Worksheet'!M100="","",'FSEP Worksheet'!M100)</f>
        <v/>
      </c>
      <c r="N124" s="135" t="str">
        <f t="shared" ca="1" si="25"/>
        <v/>
      </c>
      <c r="O124" s="135" t="str">
        <f t="shared" si="26"/>
        <v/>
      </c>
      <c r="P124" s="135" t="str" cm="1">
        <f t="array" ref="P124">IF(O124="","",IF(O124="confirm yellow cells above","More info needed",IF(AND(O124="Replacement Anticipated",OR(I124={"Hybrid-Electric (HYBRID)","Internal Combustion (ICE)"}),M124="No"),"Additional ZEV","No Change in ZEV Count")))</f>
        <v/>
      </c>
      <c r="Q124" s="135" t="str" cm="1">
        <f t="array" ref="Q124">IF(G124="","",IF(AVERAGE(K124:L124)&lt;IF(M124="YES",_xlfn.XLOOKUP(G124&amp;"PSSP",'Replacement Schedule'!$C$23:$C$44&amp;'Replacement Schedule'!$D$23:$D$44,'Replacement Schedule'!$E$23:$E$44),_xlfn.XLOOKUP(G124&amp;H124,'Replacement Schedule'!$C$23:$C$44&amp;'Replacement Schedule'!$D$23:$D$44,'Replacement Schedule'!$E$23:$E$44)),"Additional Verification Needed","Passes Validation"))</f>
        <v/>
      </c>
      <c r="R124" s="100" t="str" cm="1">
        <f t="array" ref="R124">IF(G124="","",IF(M124="YES",_xlfn.XLOOKUP(G124&amp;"PSSP",'Replacement Schedule'!$C$23:$C$44&amp;'Replacement Schedule'!$D$23:$D$44,'Replacement Schedule'!$E$23:$E$44),_xlfn.XLOOKUP(G124&amp;H124,'Replacement Schedule'!$C$23:$C$44&amp;'Replacement Schedule'!$D$23:$D$44,'Replacement Schedule'!$E$23:$E$44)))</f>
        <v/>
      </c>
      <c r="S124" s="55" t="str">
        <f t="shared" si="27"/>
        <v/>
      </c>
      <c r="T124" s="55" t="str">
        <f t="shared" si="28"/>
        <v/>
      </c>
      <c r="U124" s="100" t="str" cm="1">
        <f t="array" ref="U124">IF(C124="","",IF(M124="yes", _xlfn.XLOOKUP("Law Enforcement",'Replacement Schedule'!$D$3:$D$20,'Replacement Schedule'!$F$3:$F$20),_xlfn.XLOOKUP(G124&amp;H124,'Replacement Schedule'!$D$3:$D$20&amp;'Replacement Schedule'!$H$3:$H$20,'Replacement Schedule'!$F$3:$F$20)))</f>
        <v/>
      </c>
      <c r="V124" s="100" t="str">
        <f t="shared" ca="1" si="29"/>
        <v/>
      </c>
      <c r="W124" s="100" t="str">
        <f t="shared" ca="1" si="30"/>
        <v/>
      </c>
      <c r="X124" s="100" t="str">
        <f t="shared" si="31"/>
        <v/>
      </c>
      <c r="Y124" s="100" t="str" cm="1">
        <f t="array" ref="Y124">IF(C124="","",_xlfn.XLOOKUP(G124&amp;H124,'Replacement Schedule'!$D$3:$D$20&amp;'Replacement Schedule'!$H$3:$H$20,'Replacement Schedule'!$G$3:$G$20))</f>
        <v/>
      </c>
      <c r="Z124" s="100" t="str">
        <f t="shared" si="32"/>
        <v/>
      </c>
      <c r="AA124" s="100" t="str">
        <f t="shared" ca="1" si="33"/>
        <v/>
      </c>
      <c r="AB124" s="100" t="str">
        <f t="shared" ca="1" si="34"/>
        <v/>
      </c>
      <c r="AC124" s="107" t="e">
        <f t="shared" si="35"/>
        <v>#N/A</v>
      </c>
    </row>
    <row r="125" spans="1:29" x14ac:dyDescent="0.3">
      <c r="A125" s="99"/>
      <c r="B125" s="3">
        <v>93</v>
      </c>
      <c r="C125" s="134" t="str">
        <f>IF('FSEP Worksheet'!C101="","",'FSEP Worksheet'!C101)</f>
        <v/>
      </c>
      <c r="D125" s="134" t="str">
        <f>IF('FSEP Worksheet'!D101="","",'FSEP Worksheet'!D101)</f>
        <v/>
      </c>
      <c r="E125" s="134" t="str">
        <f>IF('FSEP Worksheet'!E101="","",'FSEP Worksheet'!E101)</f>
        <v/>
      </c>
      <c r="F125" s="134" t="str">
        <f>IF('FSEP Worksheet'!F101="","",'FSEP Worksheet'!F101)</f>
        <v/>
      </c>
      <c r="G125" s="134" t="str">
        <f>IF('FSEP Worksheet'!G101="","",'FSEP Worksheet'!G101)</f>
        <v/>
      </c>
      <c r="H125" s="134" t="str">
        <f>IF('FSEP Worksheet'!H101="","",'FSEP Worksheet'!H101)</f>
        <v/>
      </c>
      <c r="I125" s="134" t="str">
        <f>IF('FSEP Worksheet'!I101="","",'FSEP Worksheet'!I101)</f>
        <v/>
      </c>
      <c r="J125" s="134" t="str">
        <f>IF('FSEP Worksheet'!J101="","",'FSEP Worksheet'!J101)</f>
        <v/>
      </c>
      <c r="K125" s="134" t="str">
        <f>IF('FSEP Worksheet'!K101="","",'FSEP Worksheet'!K101)</f>
        <v/>
      </c>
      <c r="L125" s="134" t="str">
        <f>IF('FSEP Worksheet'!L101="","",'FSEP Worksheet'!L101)</f>
        <v/>
      </c>
      <c r="M125" s="134" t="str">
        <f>IF('FSEP Worksheet'!M101="","",'FSEP Worksheet'!M101)</f>
        <v/>
      </c>
      <c r="N125" s="135" t="str">
        <f t="shared" ca="1" si="25"/>
        <v/>
      </c>
      <c r="O125" s="135" t="str">
        <f t="shared" si="26"/>
        <v/>
      </c>
      <c r="P125" s="135" t="str" cm="1">
        <f t="array" ref="P125">IF(O125="","",IF(O125="confirm yellow cells above","More info needed",IF(AND(O125="Replacement Anticipated",OR(I125={"Hybrid-Electric (HYBRID)","Internal Combustion (ICE)"}),M125="No"),"Additional ZEV","No Change in ZEV Count")))</f>
        <v/>
      </c>
      <c r="Q125" s="135" t="str" cm="1">
        <f t="array" ref="Q125">IF(G125="","",IF(AVERAGE(K125:L125)&lt;IF(M125="YES",_xlfn.XLOOKUP(G125&amp;"PSSP",'Replacement Schedule'!$C$23:$C$44&amp;'Replacement Schedule'!$D$23:$D$44,'Replacement Schedule'!$E$23:$E$44),_xlfn.XLOOKUP(G125&amp;H125,'Replacement Schedule'!$C$23:$C$44&amp;'Replacement Schedule'!$D$23:$D$44,'Replacement Schedule'!$E$23:$E$44)),"Additional Verification Needed","Passes Validation"))</f>
        <v/>
      </c>
      <c r="R125" s="100" t="str" cm="1">
        <f t="array" ref="R125">IF(G125="","",IF(M125="YES",_xlfn.XLOOKUP(G125&amp;"PSSP",'Replacement Schedule'!$C$23:$C$44&amp;'Replacement Schedule'!$D$23:$D$44,'Replacement Schedule'!$E$23:$E$44),_xlfn.XLOOKUP(G125&amp;H125,'Replacement Schedule'!$C$23:$C$44&amp;'Replacement Schedule'!$D$23:$D$44,'Replacement Schedule'!$E$23:$E$44)))</f>
        <v/>
      </c>
      <c r="S125" s="55" t="str">
        <f t="shared" si="27"/>
        <v/>
      </c>
      <c r="T125" s="55" t="str">
        <f t="shared" si="28"/>
        <v/>
      </c>
      <c r="U125" s="100" t="str" cm="1">
        <f t="array" ref="U125">IF(C125="","",IF(M125="yes", _xlfn.XLOOKUP("Law Enforcement",'Replacement Schedule'!$D$3:$D$20,'Replacement Schedule'!$F$3:$F$20),_xlfn.XLOOKUP(G125&amp;H125,'Replacement Schedule'!$D$3:$D$20&amp;'Replacement Schedule'!$H$3:$H$20,'Replacement Schedule'!$F$3:$F$20)))</f>
        <v/>
      </c>
      <c r="V125" s="100" t="str">
        <f t="shared" ca="1" si="29"/>
        <v/>
      </c>
      <c r="W125" s="100" t="str">
        <f t="shared" ca="1" si="30"/>
        <v/>
      </c>
      <c r="X125" s="100" t="str">
        <f t="shared" si="31"/>
        <v/>
      </c>
      <c r="Y125" s="100" t="str" cm="1">
        <f t="array" ref="Y125">IF(C125="","",_xlfn.XLOOKUP(G125&amp;H125,'Replacement Schedule'!$D$3:$D$20&amp;'Replacement Schedule'!$H$3:$H$20,'Replacement Schedule'!$G$3:$G$20))</f>
        <v/>
      </c>
      <c r="Z125" s="100" t="str">
        <f t="shared" si="32"/>
        <v/>
      </c>
      <c r="AA125" s="100" t="str">
        <f t="shared" ca="1" si="33"/>
        <v/>
      </c>
      <c r="AB125" s="100" t="str">
        <f t="shared" ca="1" si="34"/>
        <v/>
      </c>
      <c r="AC125" s="107" t="e">
        <f t="shared" si="35"/>
        <v>#N/A</v>
      </c>
    </row>
    <row r="126" spans="1:29" x14ac:dyDescent="0.3">
      <c r="A126" s="99"/>
      <c r="B126" s="3">
        <v>94</v>
      </c>
      <c r="C126" s="134" t="str">
        <f>IF('FSEP Worksheet'!C102="","",'FSEP Worksheet'!C102)</f>
        <v/>
      </c>
      <c r="D126" s="134" t="str">
        <f>IF('FSEP Worksheet'!D102="","",'FSEP Worksheet'!D102)</f>
        <v/>
      </c>
      <c r="E126" s="134" t="str">
        <f>IF('FSEP Worksheet'!E102="","",'FSEP Worksheet'!E102)</f>
        <v/>
      </c>
      <c r="F126" s="134" t="str">
        <f>IF('FSEP Worksheet'!F102="","",'FSEP Worksheet'!F102)</f>
        <v/>
      </c>
      <c r="G126" s="134" t="str">
        <f>IF('FSEP Worksheet'!G102="","",'FSEP Worksheet'!G102)</f>
        <v/>
      </c>
      <c r="H126" s="134" t="str">
        <f>IF('FSEP Worksheet'!H102="","",'FSEP Worksheet'!H102)</f>
        <v/>
      </c>
      <c r="I126" s="134" t="str">
        <f>IF('FSEP Worksheet'!I102="","",'FSEP Worksheet'!I102)</f>
        <v/>
      </c>
      <c r="J126" s="134" t="str">
        <f>IF('FSEP Worksheet'!J102="","",'FSEP Worksheet'!J102)</f>
        <v/>
      </c>
      <c r="K126" s="134" t="str">
        <f>IF('FSEP Worksheet'!K102="","",'FSEP Worksheet'!K102)</f>
        <v/>
      </c>
      <c r="L126" s="134" t="str">
        <f>IF('FSEP Worksheet'!L102="","",'FSEP Worksheet'!L102)</f>
        <v/>
      </c>
      <c r="M126" s="134" t="str">
        <f>IF('FSEP Worksheet'!M102="","",'FSEP Worksheet'!M102)</f>
        <v/>
      </c>
      <c r="N126" s="135" t="str">
        <f t="shared" ca="1" si="25"/>
        <v/>
      </c>
      <c r="O126" s="135" t="str">
        <f t="shared" si="26"/>
        <v/>
      </c>
      <c r="P126" s="135" t="str" cm="1">
        <f t="array" ref="P126">IF(O126="","",IF(O126="confirm yellow cells above","More info needed",IF(AND(O126="Replacement Anticipated",OR(I126={"Hybrid-Electric (HYBRID)","Internal Combustion (ICE)"}),M126="No"),"Additional ZEV","No Change in ZEV Count")))</f>
        <v/>
      </c>
      <c r="Q126" s="135" t="str" cm="1">
        <f t="array" ref="Q126">IF(G126="","",IF(AVERAGE(K126:L126)&lt;IF(M126="YES",_xlfn.XLOOKUP(G126&amp;"PSSP",'Replacement Schedule'!$C$23:$C$44&amp;'Replacement Schedule'!$D$23:$D$44,'Replacement Schedule'!$E$23:$E$44),_xlfn.XLOOKUP(G126&amp;H126,'Replacement Schedule'!$C$23:$C$44&amp;'Replacement Schedule'!$D$23:$D$44,'Replacement Schedule'!$E$23:$E$44)),"Additional Verification Needed","Passes Validation"))</f>
        <v/>
      </c>
      <c r="R126" s="100" t="str" cm="1">
        <f t="array" ref="R126">IF(G126="","",IF(M126="YES",_xlfn.XLOOKUP(G126&amp;"PSSP",'Replacement Schedule'!$C$23:$C$44&amp;'Replacement Schedule'!$D$23:$D$44,'Replacement Schedule'!$E$23:$E$44),_xlfn.XLOOKUP(G126&amp;H126,'Replacement Schedule'!$C$23:$C$44&amp;'Replacement Schedule'!$D$23:$D$44,'Replacement Schedule'!$E$23:$E$44)))</f>
        <v/>
      </c>
      <c r="S126" s="55" t="str">
        <f t="shared" si="27"/>
        <v/>
      </c>
      <c r="T126" s="55" t="str">
        <f t="shared" si="28"/>
        <v/>
      </c>
      <c r="U126" s="100" t="str" cm="1">
        <f t="array" ref="U126">IF(C126="","",IF(M126="yes", _xlfn.XLOOKUP("Law Enforcement",'Replacement Schedule'!$D$3:$D$20,'Replacement Schedule'!$F$3:$F$20),_xlfn.XLOOKUP(G126&amp;H126,'Replacement Schedule'!$D$3:$D$20&amp;'Replacement Schedule'!$H$3:$H$20,'Replacement Schedule'!$F$3:$F$20)))</f>
        <v/>
      </c>
      <c r="V126" s="100" t="str">
        <f t="shared" ca="1" si="29"/>
        <v/>
      </c>
      <c r="W126" s="100" t="str">
        <f t="shared" ca="1" si="30"/>
        <v/>
      </c>
      <c r="X126" s="100" t="str">
        <f t="shared" si="31"/>
        <v/>
      </c>
      <c r="Y126" s="100" t="str" cm="1">
        <f t="array" ref="Y126">IF(C126="","",_xlfn.XLOOKUP(G126&amp;H126,'Replacement Schedule'!$D$3:$D$20&amp;'Replacement Schedule'!$H$3:$H$20,'Replacement Schedule'!$G$3:$G$20))</f>
        <v/>
      </c>
      <c r="Z126" s="100" t="str">
        <f t="shared" si="32"/>
        <v/>
      </c>
      <c r="AA126" s="100" t="str">
        <f t="shared" ca="1" si="33"/>
        <v/>
      </c>
      <c r="AB126" s="100" t="str">
        <f t="shared" ca="1" si="34"/>
        <v/>
      </c>
      <c r="AC126" s="107" t="e">
        <f t="shared" si="35"/>
        <v>#N/A</v>
      </c>
    </row>
    <row r="127" spans="1:29" x14ac:dyDescent="0.3">
      <c r="A127" s="99"/>
      <c r="B127" s="3">
        <v>95</v>
      </c>
      <c r="C127" s="134" t="str">
        <f>IF('FSEP Worksheet'!C103="","",'FSEP Worksheet'!C103)</f>
        <v/>
      </c>
      <c r="D127" s="134" t="str">
        <f>IF('FSEP Worksheet'!D103="","",'FSEP Worksheet'!D103)</f>
        <v/>
      </c>
      <c r="E127" s="134" t="str">
        <f>IF('FSEP Worksheet'!E103="","",'FSEP Worksheet'!E103)</f>
        <v/>
      </c>
      <c r="F127" s="134" t="str">
        <f>IF('FSEP Worksheet'!F103="","",'FSEP Worksheet'!F103)</f>
        <v/>
      </c>
      <c r="G127" s="134" t="str">
        <f>IF('FSEP Worksheet'!G103="","",'FSEP Worksheet'!G103)</f>
        <v/>
      </c>
      <c r="H127" s="134" t="str">
        <f>IF('FSEP Worksheet'!H103="","",'FSEP Worksheet'!H103)</f>
        <v/>
      </c>
      <c r="I127" s="134" t="str">
        <f>IF('FSEP Worksheet'!I103="","",'FSEP Worksheet'!I103)</f>
        <v/>
      </c>
      <c r="J127" s="134" t="str">
        <f>IF('FSEP Worksheet'!J103="","",'FSEP Worksheet'!J103)</f>
        <v/>
      </c>
      <c r="K127" s="134" t="str">
        <f>IF('FSEP Worksheet'!K103="","",'FSEP Worksheet'!K103)</f>
        <v/>
      </c>
      <c r="L127" s="134" t="str">
        <f>IF('FSEP Worksheet'!L103="","",'FSEP Worksheet'!L103)</f>
        <v/>
      </c>
      <c r="M127" s="134" t="str">
        <f>IF('FSEP Worksheet'!M103="","",'FSEP Worksheet'!M103)</f>
        <v/>
      </c>
      <c r="N127" s="135" t="str">
        <f t="shared" ca="1" si="25"/>
        <v/>
      </c>
      <c r="O127" s="135" t="str">
        <f t="shared" si="26"/>
        <v/>
      </c>
      <c r="P127" s="135" t="str" cm="1">
        <f t="array" ref="P127">IF(O127="","",IF(O127="confirm yellow cells above","More info needed",IF(AND(O127="Replacement Anticipated",OR(I127={"Hybrid-Electric (HYBRID)","Internal Combustion (ICE)"}),M127="No"),"Additional ZEV","No Change in ZEV Count")))</f>
        <v/>
      </c>
      <c r="Q127" s="135" t="str" cm="1">
        <f t="array" ref="Q127">IF(G127="","",IF(AVERAGE(K127:L127)&lt;IF(M127="YES",_xlfn.XLOOKUP(G127&amp;"PSSP",'Replacement Schedule'!$C$23:$C$44&amp;'Replacement Schedule'!$D$23:$D$44,'Replacement Schedule'!$E$23:$E$44),_xlfn.XLOOKUP(G127&amp;H127,'Replacement Schedule'!$C$23:$C$44&amp;'Replacement Schedule'!$D$23:$D$44,'Replacement Schedule'!$E$23:$E$44)),"Additional Verification Needed","Passes Validation"))</f>
        <v/>
      </c>
      <c r="R127" s="100" t="str" cm="1">
        <f t="array" ref="R127">IF(G127="","",IF(M127="YES",_xlfn.XLOOKUP(G127&amp;"PSSP",'Replacement Schedule'!$C$23:$C$44&amp;'Replacement Schedule'!$D$23:$D$44,'Replacement Schedule'!$E$23:$E$44),_xlfn.XLOOKUP(G127&amp;H127,'Replacement Schedule'!$C$23:$C$44&amp;'Replacement Schedule'!$D$23:$D$44,'Replacement Schedule'!$E$23:$E$44)))</f>
        <v/>
      </c>
      <c r="S127" s="55" t="str">
        <f t="shared" si="27"/>
        <v/>
      </c>
      <c r="T127" s="55" t="str">
        <f t="shared" si="28"/>
        <v/>
      </c>
      <c r="U127" s="100" t="str" cm="1">
        <f t="array" ref="U127">IF(C127="","",IF(M127="yes", _xlfn.XLOOKUP("Law Enforcement",'Replacement Schedule'!$D$3:$D$20,'Replacement Schedule'!$F$3:$F$20),_xlfn.XLOOKUP(G127&amp;H127,'Replacement Schedule'!$D$3:$D$20&amp;'Replacement Schedule'!$H$3:$H$20,'Replacement Schedule'!$F$3:$F$20)))</f>
        <v/>
      </c>
      <c r="V127" s="100" t="str">
        <f t="shared" ca="1" si="29"/>
        <v/>
      </c>
      <c r="W127" s="100" t="str">
        <f t="shared" ca="1" si="30"/>
        <v/>
      </c>
      <c r="X127" s="100" t="str">
        <f t="shared" si="31"/>
        <v/>
      </c>
      <c r="Y127" s="100" t="str" cm="1">
        <f t="array" ref="Y127">IF(C127="","",_xlfn.XLOOKUP(G127&amp;H127,'Replacement Schedule'!$D$3:$D$20&amp;'Replacement Schedule'!$H$3:$H$20,'Replacement Schedule'!$G$3:$G$20))</f>
        <v/>
      </c>
      <c r="Z127" s="100" t="str">
        <f t="shared" si="32"/>
        <v/>
      </c>
      <c r="AA127" s="100" t="str">
        <f t="shared" ca="1" si="33"/>
        <v/>
      </c>
      <c r="AB127" s="100" t="str">
        <f t="shared" ca="1" si="34"/>
        <v/>
      </c>
      <c r="AC127" s="107" t="e">
        <f t="shared" si="35"/>
        <v>#N/A</v>
      </c>
    </row>
    <row r="128" spans="1:29" x14ac:dyDescent="0.3">
      <c r="A128" s="99"/>
      <c r="B128" s="3">
        <v>96</v>
      </c>
      <c r="C128" s="134" t="str">
        <f>IF('FSEP Worksheet'!C104="","",'FSEP Worksheet'!C104)</f>
        <v/>
      </c>
      <c r="D128" s="134" t="str">
        <f>IF('FSEP Worksheet'!D104="","",'FSEP Worksheet'!D104)</f>
        <v/>
      </c>
      <c r="E128" s="134" t="str">
        <f>IF('FSEP Worksheet'!E104="","",'FSEP Worksheet'!E104)</f>
        <v/>
      </c>
      <c r="F128" s="134" t="str">
        <f>IF('FSEP Worksheet'!F104="","",'FSEP Worksheet'!F104)</f>
        <v/>
      </c>
      <c r="G128" s="134" t="str">
        <f>IF('FSEP Worksheet'!G104="","",'FSEP Worksheet'!G104)</f>
        <v/>
      </c>
      <c r="H128" s="134" t="str">
        <f>IF('FSEP Worksheet'!H104="","",'FSEP Worksheet'!H104)</f>
        <v/>
      </c>
      <c r="I128" s="134" t="str">
        <f>IF('FSEP Worksheet'!I104="","",'FSEP Worksheet'!I104)</f>
        <v/>
      </c>
      <c r="J128" s="134" t="str">
        <f>IF('FSEP Worksheet'!J104="","",'FSEP Worksheet'!J104)</f>
        <v/>
      </c>
      <c r="K128" s="134" t="str">
        <f>IF('FSEP Worksheet'!K104="","",'FSEP Worksheet'!K104)</f>
        <v/>
      </c>
      <c r="L128" s="134" t="str">
        <f>IF('FSEP Worksheet'!L104="","",'FSEP Worksheet'!L104)</f>
        <v/>
      </c>
      <c r="M128" s="134" t="str">
        <f>IF('FSEP Worksheet'!M104="","",'FSEP Worksheet'!M104)</f>
        <v/>
      </c>
      <c r="N128" s="135" t="str">
        <f t="shared" ca="1" si="25"/>
        <v/>
      </c>
      <c r="O128" s="135" t="str">
        <f t="shared" si="26"/>
        <v/>
      </c>
      <c r="P128" s="135" t="str" cm="1">
        <f t="array" ref="P128">IF(O128="","",IF(O128="confirm yellow cells above","More info needed",IF(AND(O128="Replacement Anticipated",OR(I128={"Hybrid-Electric (HYBRID)","Internal Combustion (ICE)"}),M128="No"),"Additional ZEV","No Change in ZEV Count")))</f>
        <v/>
      </c>
      <c r="Q128" s="135" t="str" cm="1">
        <f t="array" ref="Q128">IF(G128="","",IF(AVERAGE(K128:L128)&lt;IF(M128="YES",_xlfn.XLOOKUP(G128&amp;"PSSP",'Replacement Schedule'!$C$23:$C$44&amp;'Replacement Schedule'!$D$23:$D$44,'Replacement Schedule'!$E$23:$E$44),_xlfn.XLOOKUP(G128&amp;H128,'Replacement Schedule'!$C$23:$C$44&amp;'Replacement Schedule'!$D$23:$D$44,'Replacement Schedule'!$E$23:$E$44)),"Additional Verification Needed","Passes Validation"))</f>
        <v/>
      </c>
      <c r="R128" s="100" t="str" cm="1">
        <f t="array" ref="R128">IF(G128="","",IF(M128="YES",_xlfn.XLOOKUP(G128&amp;"PSSP",'Replacement Schedule'!$C$23:$C$44&amp;'Replacement Schedule'!$D$23:$D$44,'Replacement Schedule'!$E$23:$E$44),_xlfn.XLOOKUP(G128&amp;H128,'Replacement Schedule'!$C$23:$C$44&amp;'Replacement Schedule'!$D$23:$D$44,'Replacement Schedule'!$E$23:$E$44)))</f>
        <v/>
      </c>
      <c r="S128" s="55" t="str">
        <f t="shared" si="27"/>
        <v/>
      </c>
      <c r="T128" s="55" t="str">
        <f t="shared" si="28"/>
        <v/>
      </c>
      <c r="U128" s="100" t="str" cm="1">
        <f t="array" ref="U128">IF(C128="","",IF(M128="yes", _xlfn.XLOOKUP("Law Enforcement",'Replacement Schedule'!$D$3:$D$20,'Replacement Schedule'!$F$3:$F$20),_xlfn.XLOOKUP(G128&amp;H128,'Replacement Schedule'!$D$3:$D$20&amp;'Replacement Schedule'!$H$3:$H$20,'Replacement Schedule'!$F$3:$F$20)))</f>
        <v/>
      </c>
      <c r="V128" s="100" t="str">
        <f t="shared" ca="1" si="29"/>
        <v/>
      </c>
      <c r="W128" s="100" t="str">
        <f t="shared" ca="1" si="30"/>
        <v/>
      </c>
      <c r="X128" s="100" t="str">
        <f t="shared" si="31"/>
        <v/>
      </c>
      <c r="Y128" s="100" t="str" cm="1">
        <f t="array" ref="Y128">IF(C128="","",_xlfn.XLOOKUP(G128&amp;H128,'Replacement Schedule'!$D$3:$D$20&amp;'Replacement Schedule'!$H$3:$H$20,'Replacement Schedule'!$G$3:$G$20))</f>
        <v/>
      </c>
      <c r="Z128" s="100" t="str">
        <f t="shared" si="32"/>
        <v/>
      </c>
      <c r="AA128" s="100" t="str">
        <f t="shared" ca="1" si="33"/>
        <v/>
      </c>
      <c r="AB128" s="100" t="str">
        <f t="shared" ca="1" si="34"/>
        <v/>
      </c>
      <c r="AC128" s="107" t="e">
        <f t="shared" si="35"/>
        <v>#N/A</v>
      </c>
    </row>
    <row r="129" spans="1:29" x14ac:dyDescent="0.3">
      <c r="A129" s="99"/>
      <c r="B129" s="3">
        <v>97</v>
      </c>
      <c r="C129" s="134" t="str">
        <f>IF('FSEP Worksheet'!C105="","",'FSEP Worksheet'!C105)</f>
        <v/>
      </c>
      <c r="D129" s="134" t="str">
        <f>IF('FSEP Worksheet'!D105="","",'FSEP Worksheet'!D105)</f>
        <v/>
      </c>
      <c r="E129" s="134" t="str">
        <f>IF('FSEP Worksheet'!E105="","",'FSEP Worksheet'!E105)</f>
        <v/>
      </c>
      <c r="F129" s="134" t="str">
        <f>IF('FSEP Worksheet'!F105="","",'FSEP Worksheet'!F105)</f>
        <v/>
      </c>
      <c r="G129" s="134" t="str">
        <f>IF('FSEP Worksheet'!G105="","",'FSEP Worksheet'!G105)</f>
        <v/>
      </c>
      <c r="H129" s="134" t="str">
        <f>IF('FSEP Worksheet'!H105="","",'FSEP Worksheet'!H105)</f>
        <v/>
      </c>
      <c r="I129" s="134" t="str">
        <f>IF('FSEP Worksheet'!I105="","",'FSEP Worksheet'!I105)</f>
        <v/>
      </c>
      <c r="J129" s="134" t="str">
        <f>IF('FSEP Worksheet'!J105="","",'FSEP Worksheet'!J105)</f>
        <v/>
      </c>
      <c r="K129" s="134" t="str">
        <f>IF('FSEP Worksheet'!K105="","",'FSEP Worksheet'!K105)</f>
        <v/>
      </c>
      <c r="L129" s="134" t="str">
        <f>IF('FSEP Worksheet'!L105="","",'FSEP Worksheet'!L105)</f>
        <v/>
      </c>
      <c r="M129" s="134" t="str">
        <f>IF('FSEP Worksheet'!M105="","",'FSEP Worksheet'!M105)</f>
        <v/>
      </c>
      <c r="N129" s="135" t="str">
        <f t="shared" ca="1" si="25"/>
        <v/>
      </c>
      <c r="O129" s="135" t="str">
        <f t="shared" si="26"/>
        <v/>
      </c>
      <c r="P129" s="135" t="str" cm="1">
        <f t="array" ref="P129">IF(O129="","",IF(O129="confirm yellow cells above","More info needed",IF(AND(O129="Replacement Anticipated",OR(I129={"Hybrid-Electric (HYBRID)","Internal Combustion (ICE)"}),M129="No"),"Additional ZEV","No Change in ZEV Count")))</f>
        <v/>
      </c>
      <c r="Q129" s="135" t="str" cm="1">
        <f t="array" ref="Q129">IF(G129="","",IF(AVERAGE(K129:L129)&lt;IF(M129="YES",_xlfn.XLOOKUP(G129&amp;"PSSP",'Replacement Schedule'!$C$23:$C$44&amp;'Replacement Schedule'!$D$23:$D$44,'Replacement Schedule'!$E$23:$E$44),_xlfn.XLOOKUP(G129&amp;H129,'Replacement Schedule'!$C$23:$C$44&amp;'Replacement Schedule'!$D$23:$D$44,'Replacement Schedule'!$E$23:$E$44)),"Additional Verification Needed","Passes Validation"))</f>
        <v/>
      </c>
      <c r="R129" s="100" t="str" cm="1">
        <f t="array" ref="R129">IF(G129="","",IF(M129="YES",_xlfn.XLOOKUP(G129&amp;"PSSP",'Replacement Schedule'!$C$23:$C$44&amp;'Replacement Schedule'!$D$23:$D$44,'Replacement Schedule'!$E$23:$E$44),_xlfn.XLOOKUP(G129&amp;H129,'Replacement Schedule'!$C$23:$C$44&amp;'Replacement Schedule'!$D$23:$D$44,'Replacement Schedule'!$E$23:$E$44)))</f>
        <v/>
      </c>
      <c r="S129" s="55" t="str">
        <f t="shared" si="27"/>
        <v/>
      </c>
      <c r="T129" s="55" t="str">
        <f t="shared" si="28"/>
        <v/>
      </c>
      <c r="U129" s="100" t="str" cm="1">
        <f t="array" ref="U129">IF(C129="","",IF(M129="yes", _xlfn.XLOOKUP("Law Enforcement",'Replacement Schedule'!$D$3:$D$20,'Replacement Schedule'!$F$3:$F$20),_xlfn.XLOOKUP(G129&amp;H129,'Replacement Schedule'!$D$3:$D$20&amp;'Replacement Schedule'!$H$3:$H$20,'Replacement Schedule'!$F$3:$F$20)))</f>
        <v/>
      </c>
      <c r="V129" s="100" t="str">
        <f t="shared" ca="1" si="29"/>
        <v/>
      </c>
      <c r="W129" s="100" t="str">
        <f t="shared" ca="1" si="30"/>
        <v/>
      </c>
      <c r="X129" s="100" t="str">
        <f t="shared" si="31"/>
        <v/>
      </c>
      <c r="Y129" s="100" t="str" cm="1">
        <f t="array" ref="Y129">IF(C129="","",_xlfn.XLOOKUP(G129&amp;H129,'Replacement Schedule'!$D$3:$D$20&amp;'Replacement Schedule'!$H$3:$H$20,'Replacement Schedule'!$G$3:$G$20))</f>
        <v/>
      </c>
      <c r="Z129" s="100" t="str">
        <f t="shared" si="32"/>
        <v/>
      </c>
      <c r="AA129" s="100" t="str">
        <f t="shared" ca="1" si="33"/>
        <v/>
      </c>
      <c r="AB129" s="100" t="str">
        <f t="shared" ca="1" si="34"/>
        <v/>
      </c>
      <c r="AC129" s="107" t="e">
        <f t="shared" si="35"/>
        <v>#N/A</v>
      </c>
    </row>
    <row r="130" spans="1:29" x14ac:dyDescent="0.3">
      <c r="A130" s="99"/>
      <c r="B130" s="3">
        <v>98</v>
      </c>
      <c r="C130" s="134" t="str">
        <f>IF('FSEP Worksheet'!C106="","",'FSEP Worksheet'!C106)</f>
        <v/>
      </c>
      <c r="D130" s="134" t="str">
        <f>IF('FSEP Worksheet'!D106="","",'FSEP Worksheet'!D106)</f>
        <v/>
      </c>
      <c r="E130" s="134" t="str">
        <f>IF('FSEP Worksheet'!E106="","",'FSEP Worksheet'!E106)</f>
        <v/>
      </c>
      <c r="F130" s="134" t="str">
        <f>IF('FSEP Worksheet'!F106="","",'FSEP Worksheet'!F106)</f>
        <v/>
      </c>
      <c r="G130" s="134" t="str">
        <f>IF('FSEP Worksheet'!G106="","",'FSEP Worksheet'!G106)</f>
        <v/>
      </c>
      <c r="H130" s="134" t="str">
        <f>IF('FSEP Worksheet'!H106="","",'FSEP Worksheet'!H106)</f>
        <v/>
      </c>
      <c r="I130" s="134" t="str">
        <f>IF('FSEP Worksheet'!I106="","",'FSEP Worksheet'!I106)</f>
        <v/>
      </c>
      <c r="J130" s="134" t="str">
        <f>IF('FSEP Worksheet'!J106="","",'FSEP Worksheet'!J106)</f>
        <v/>
      </c>
      <c r="K130" s="134" t="str">
        <f>IF('FSEP Worksheet'!K106="","",'FSEP Worksheet'!K106)</f>
        <v/>
      </c>
      <c r="L130" s="134" t="str">
        <f>IF('FSEP Worksheet'!L106="","",'FSEP Worksheet'!L106)</f>
        <v/>
      </c>
      <c r="M130" s="134" t="str">
        <f>IF('FSEP Worksheet'!M106="","",'FSEP Worksheet'!M106)</f>
        <v/>
      </c>
      <c r="N130" s="135" t="str">
        <f t="shared" ca="1" si="25"/>
        <v/>
      </c>
      <c r="O130" s="135" t="str">
        <f t="shared" si="26"/>
        <v/>
      </c>
      <c r="P130" s="135" t="str" cm="1">
        <f t="array" ref="P130">IF(O130="","",IF(O130="confirm yellow cells above","More info needed",IF(AND(O130="Replacement Anticipated",OR(I130={"Hybrid-Electric (HYBRID)","Internal Combustion (ICE)"}),M130="No"),"Additional ZEV","No Change in ZEV Count")))</f>
        <v/>
      </c>
      <c r="Q130" s="135" t="str" cm="1">
        <f t="array" ref="Q130">IF(G130="","",IF(AVERAGE(K130:L130)&lt;IF(M130="YES",_xlfn.XLOOKUP(G130&amp;"PSSP",'Replacement Schedule'!$C$23:$C$44&amp;'Replacement Schedule'!$D$23:$D$44,'Replacement Schedule'!$E$23:$E$44),_xlfn.XLOOKUP(G130&amp;H130,'Replacement Schedule'!$C$23:$C$44&amp;'Replacement Schedule'!$D$23:$D$44,'Replacement Schedule'!$E$23:$E$44)),"Additional Verification Needed","Passes Validation"))</f>
        <v/>
      </c>
      <c r="R130" s="100" t="str" cm="1">
        <f t="array" ref="R130">IF(G130="","",IF(M130="YES",_xlfn.XLOOKUP(G130&amp;"PSSP",'Replacement Schedule'!$C$23:$C$44&amp;'Replacement Schedule'!$D$23:$D$44,'Replacement Schedule'!$E$23:$E$44),_xlfn.XLOOKUP(G130&amp;H130,'Replacement Schedule'!$C$23:$C$44&amp;'Replacement Schedule'!$D$23:$D$44,'Replacement Schedule'!$E$23:$E$44)))</f>
        <v/>
      </c>
      <c r="S130" s="55" t="str">
        <f t="shared" si="27"/>
        <v/>
      </c>
      <c r="T130" s="55" t="str">
        <f t="shared" si="28"/>
        <v/>
      </c>
      <c r="U130" s="100" t="str" cm="1">
        <f t="array" ref="U130">IF(C130="","",IF(M130="yes", _xlfn.XLOOKUP("Law Enforcement",'Replacement Schedule'!$D$3:$D$20,'Replacement Schedule'!$F$3:$F$20),_xlfn.XLOOKUP(G130&amp;H130,'Replacement Schedule'!$D$3:$D$20&amp;'Replacement Schedule'!$H$3:$H$20,'Replacement Schedule'!$F$3:$F$20)))</f>
        <v/>
      </c>
      <c r="V130" s="100" t="str">
        <f t="shared" ca="1" si="29"/>
        <v/>
      </c>
      <c r="W130" s="100" t="str">
        <f t="shared" ca="1" si="30"/>
        <v/>
      </c>
      <c r="X130" s="100" t="str">
        <f t="shared" si="31"/>
        <v/>
      </c>
      <c r="Y130" s="100" t="str" cm="1">
        <f t="array" ref="Y130">IF(C130="","",_xlfn.XLOOKUP(G130&amp;H130,'Replacement Schedule'!$D$3:$D$20&amp;'Replacement Schedule'!$H$3:$H$20,'Replacement Schedule'!$G$3:$G$20))</f>
        <v/>
      </c>
      <c r="Z130" s="100" t="str">
        <f t="shared" si="32"/>
        <v/>
      </c>
      <c r="AA130" s="100" t="str">
        <f t="shared" ca="1" si="33"/>
        <v/>
      </c>
      <c r="AB130" s="100" t="str">
        <f t="shared" ca="1" si="34"/>
        <v/>
      </c>
      <c r="AC130" s="107" t="e">
        <f t="shared" si="35"/>
        <v>#N/A</v>
      </c>
    </row>
    <row r="131" spans="1:29" x14ac:dyDescent="0.3">
      <c r="A131" s="99"/>
      <c r="B131" s="3">
        <v>99</v>
      </c>
      <c r="C131" s="134" t="str">
        <f>IF('FSEP Worksheet'!C107="","",'FSEP Worksheet'!C107)</f>
        <v/>
      </c>
      <c r="D131" s="134" t="str">
        <f>IF('FSEP Worksheet'!D107="","",'FSEP Worksheet'!D107)</f>
        <v/>
      </c>
      <c r="E131" s="134" t="str">
        <f>IF('FSEP Worksheet'!E107="","",'FSEP Worksheet'!E107)</f>
        <v/>
      </c>
      <c r="F131" s="134" t="str">
        <f>IF('FSEP Worksheet'!F107="","",'FSEP Worksheet'!F107)</f>
        <v/>
      </c>
      <c r="G131" s="134" t="str">
        <f>IF('FSEP Worksheet'!G107="","",'FSEP Worksheet'!G107)</f>
        <v/>
      </c>
      <c r="H131" s="134" t="str">
        <f>IF('FSEP Worksheet'!H107="","",'FSEP Worksheet'!H107)</f>
        <v/>
      </c>
      <c r="I131" s="134" t="str">
        <f>IF('FSEP Worksheet'!I107="","",'FSEP Worksheet'!I107)</f>
        <v/>
      </c>
      <c r="J131" s="134" t="str">
        <f>IF('FSEP Worksheet'!J107="","",'FSEP Worksheet'!J107)</f>
        <v/>
      </c>
      <c r="K131" s="134" t="str">
        <f>IF('FSEP Worksheet'!K107="","",'FSEP Worksheet'!K107)</f>
        <v/>
      </c>
      <c r="L131" s="134" t="str">
        <f>IF('FSEP Worksheet'!L107="","",'FSEP Worksheet'!L107)</f>
        <v/>
      </c>
      <c r="M131" s="134" t="str">
        <f>IF('FSEP Worksheet'!M107="","",'FSEP Worksheet'!M107)</f>
        <v/>
      </c>
      <c r="N131" s="135" t="str">
        <f t="shared" ref="N131:N132" ca="1" si="36">IF(AA131="","",TEXT(MIN(VALUE(AA131),VALUE(W131)),"mm/yyyy"))</f>
        <v/>
      </c>
      <c r="O131" s="135" t="str">
        <f t="shared" ref="O131:O132" si="37">IFERROR(IF(T131="","",IF(VALUE(N131)&lt;VALUE(T131),"Replacement Anticipated","No Replacement")),"Confirm Yellow Cells above")</f>
        <v/>
      </c>
      <c r="P131" s="135" t="str" cm="1">
        <f t="array" ref="P131">IF(O131="","",IF(O131="confirm yellow cells above","More info needed",IF(AND(O131="Replacement Anticipated",OR(I131={"Hybrid-Electric (HYBRID)","Internal Combustion (ICE)"}),M131="No"),"Additional ZEV","No Change in ZEV Count")))</f>
        <v/>
      </c>
      <c r="Q131" s="135" t="str" cm="1">
        <f t="array" ref="Q131">IF(G131="","",IF(AVERAGE(K131:L131)&lt;IF(M131="YES",_xlfn.XLOOKUP(G131&amp;"PSSP",'Replacement Schedule'!$C$23:$C$44&amp;'Replacement Schedule'!$D$23:$D$44,'Replacement Schedule'!$E$23:$E$44),_xlfn.XLOOKUP(G131&amp;H131,'Replacement Schedule'!$C$23:$C$44&amp;'Replacement Schedule'!$D$23:$D$44,'Replacement Schedule'!$E$23:$E$44)),"Additional Verification Needed","Passes Validation"))</f>
        <v/>
      </c>
      <c r="R131" s="100" t="str" cm="1">
        <f t="array" ref="R131">IF(G131="","",IF(M131="YES",_xlfn.XLOOKUP(G131&amp;"PSSP",'Replacement Schedule'!$C$23:$C$44&amp;'Replacement Schedule'!$D$23:$D$44,'Replacement Schedule'!$E$23:$E$44),_xlfn.XLOOKUP(G131&amp;H131,'Replacement Schedule'!$C$23:$C$44&amp;'Replacement Schedule'!$D$23:$D$44,'Replacement Schedule'!$E$23:$E$44)))</f>
        <v/>
      </c>
      <c r="S131" s="55" t="str">
        <f t="shared" ref="S131:S132" si="38">IF(C131="","",IF($F$8="","Need Lease Start",TEXT($F$8,"mm/yyyy")))</f>
        <v/>
      </c>
      <c r="T131" s="55" t="str">
        <f t="shared" ref="T131:T132" si="39">IF(C131="","",TEXT(EDATE(S131,($F$6*12)+$F$7),"mm/yyyy"))</f>
        <v/>
      </c>
      <c r="U131" s="100" t="str" cm="1">
        <f t="array" ref="U131">IF(C131="","",IF(M131="yes", _xlfn.XLOOKUP("Law Enforcement",'Replacement Schedule'!$D$3:$D$20,'Replacement Schedule'!$F$3:$F$20),_xlfn.XLOOKUP(G131&amp;H131,'Replacement Schedule'!$D$3:$D$20&amp;'Replacement Schedule'!$H$3:$H$20,'Replacement Schedule'!$F$3:$F$20)))</f>
        <v/>
      </c>
      <c r="V131" s="100" t="str">
        <f t="shared" ref="V131:V132" ca="1" si="40">IF(D131="","",YEAR(NOW())-D131)</f>
        <v/>
      </c>
      <c r="W131" s="100" t="str">
        <f t="shared" ref="W131:W132" ca="1" si="41">IF(U131="","",TEXT(EDATE(DATE(YEAR(NOW()),1,1),(U131*12-V131*12)),"mm/yyyy"))</f>
        <v/>
      </c>
      <c r="X131" s="100" t="str">
        <f t="shared" ref="X131:X132" si="42">IF(C131="","",ROUNDUP(AVERAGE(K131,L131)/12,0))</f>
        <v/>
      </c>
      <c r="Y131" s="100" t="str" cm="1">
        <f t="array" ref="Y131">IF(C131="","",_xlfn.XLOOKUP(G131&amp;H131,'Replacement Schedule'!$D$3:$D$20&amp;'Replacement Schedule'!$H$3:$H$20,'Replacement Schedule'!$G$3:$G$20))</f>
        <v/>
      </c>
      <c r="Z131" s="100" t="str">
        <f t="shared" ref="Z131:Z132" si="43">IF(Y131="","",Y131-J131)</f>
        <v/>
      </c>
      <c r="AA131" s="100" t="str">
        <f t="shared" ref="AA131:AA132" ca="1" si="44">IF(Z131="","",TEXT(EDATE(NOW(),ROUND(Z131/X131,0)),"mm/yyyy"))</f>
        <v/>
      </c>
      <c r="AB131" s="100" t="str">
        <f t="shared" ref="AB131:AB132" ca="1" si="45">IF(W131="","",IF(VALUE(AA131)&gt;VALUE(W131),"Model Age Threshold","Mileage Threshold"))</f>
        <v/>
      </c>
      <c r="AC131" s="107" t="e">
        <f t="shared" ref="AC131:AC132" si="46">IF(I131="Internal Combustion (ICE)","ICE",IF($D131&lt;2011,"Replace",VLOOKUP($D131,$AG$2:$AH$11,2)))</f>
        <v>#N/A</v>
      </c>
    </row>
    <row r="132" spans="1:29" x14ac:dyDescent="0.3">
      <c r="A132" s="99"/>
      <c r="B132" s="3">
        <v>100</v>
      </c>
      <c r="C132" s="134" t="str">
        <f>IF('FSEP Worksheet'!C108="","",'FSEP Worksheet'!C108)</f>
        <v/>
      </c>
      <c r="D132" s="134" t="str">
        <f>IF('FSEP Worksheet'!D108="","",'FSEP Worksheet'!D108)</f>
        <v/>
      </c>
      <c r="E132" s="134" t="str">
        <f>IF('FSEP Worksheet'!E108="","",'FSEP Worksheet'!E108)</f>
        <v/>
      </c>
      <c r="F132" s="134" t="str">
        <f>IF('FSEP Worksheet'!F108="","",'FSEP Worksheet'!F108)</f>
        <v/>
      </c>
      <c r="G132" s="134" t="str">
        <f>IF('FSEP Worksheet'!G108="","",'FSEP Worksheet'!G108)</f>
        <v/>
      </c>
      <c r="H132" s="134" t="str">
        <f>IF('FSEP Worksheet'!H108="","",'FSEP Worksheet'!H108)</f>
        <v/>
      </c>
      <c r="I132" s="134" t="str">
        <f>IF('FSEP Worksheet'!I108="","",'FSEP Worksheet'!I108)</f>
        <v/>
      </c>
      <c r="J132" s="134" t="str">
        <f>IF('FSEP Worksheet'!J108="","",'FSEP Worksheet'!J108)</f>
        <v/>
      </c>
      <c r="K132" s="134" t="str">
        <f>IF('FSEP Worksheet'!K108="","",'FSEP Worksheet'!K108)</f>
        <v/>
      </c>
      <c r="L132" s="134" t="str">
        <f>IF('FSEP Worksheet'!L108="","",'FSEP Worksheet'!L108)</f>
        <v/>
      </c>
      <c r="M132" s="134" t="str">
        <f>IF('FSEP Worksheet'!M108="","",'FSEP Worksheet'!M108)</f>
        <v/>
      </c>
      <c r="N132" s="135" t="str">
        <f t="shared" ca="1" si="36"/>
        <v/>
      </c>
      <c r="O132" s="135" t="str">
        <f t="shared" si="37"/>
        <v/>
      </c>
      <c r="P132" s="135" t="str" cm="1">
        <f t="array" ref="P132">IF(O132="","",IF(O132="confirm yellow cells above","More info needed",IF(AND(O132="Replacement Anticipated",OR(I132={"Hybrid-Electric (HYBRID)","Internal Combustion (ICE)"}),M132="No"),"Additional ZEV","No Change in ZEV Count")))</f>
        <v/>
      </c>
      <c r="Q132" s="135" t="str" cm="1">
        <f t="array" ref="Q132">IF(G132="","",IF(AVERAGE(K132:L132)&lt;IF(M132="YES",_xlfn.XLOOKUP(G132&amp;"PSSP",'Replacement Schedule'!$C$23:$C$44&amp;'Replacement Schedule'!$D$23:$D$44,'Replacement Schedule'!$E$23:$E$44),_xlfn.XLOOKUP(G132&amp;H132,'Replacement Schedule'!$C$23:$C$44&amp;'Replacement Schedule'!$D$23:$D$44,'Replacement Schedule'!$E$23:$E$44)),"Additional Verification Needed","Passes Validation"))</f>
        <v/>
      </c>
      <c r="R132" s="100" t="str" cm="1">
        <f t="array" ref="R132">IF(G132="","",IF(M132="YES",_xlfn.XLOOKUP(G132&amp;"PSSP",'Replacement Schedule'!$C$23:$C$44&amp;'Replacement Schedule'!$D$23:$D$44,'Replacement Schedule'!$E$23:$E$44),_xlfn.XLOOKUP(G132&amp;H132,'Replacement Schedule'!$C$23:$C$44&amp;'Replacement Schedule'!$D$23:$D$44,'Replacement Schedule'!$E$23:$E$44)))</f>
        <v/>
      </c>
      <c r="S132" s="55" t="str">
        <f t="shared" si="38"/>
        <v/>
      </c>
      <c r="T132" s="55" t="str">
        <f t="shared" si="39"/>
        <v/>
      </c>
      <c r="U132" s="100" t="str" cm="1">
        <f t="array" ref="U132">IF(C132="","",IF(M132="yes", _xlfn.XLOOKUP("Law Enforcement",'Replacement Schedule'!$D$3:$D$20,'Replacement Schedule'!$F$3:$F$20),_xlfn.XLOOKUP(G132&amp;H132,'Replacement Schedule'!$D$3:$D$20&amp;'Replacement Schedule'!$H$3:$H$20,'Replacement Schedule'!$F$3:$F$20)))</f>
        <v/>
      </c>
      <c r="V132" s="100" t="str">
        <f t="shared" ca="1" si="40"/>
        <v/>
      </c>
      <c r="W132" s="100" t="str">
        <f t="shared" ca="1" si="41"/>
        <v/>
      </c>
      <c r="X132" s="100" t="str">
        <f t="shared" si="42"/>
        <v/>
      </c>
      <c r="Y132" s="100" t="str" cm="1">
        <f t="array" ref="Y132">IF(C132="","",_xlfn.XLOOKUP(G132&amp;H132,'Replacement Schedule'!$D$3:$D$20&amp;'Replacement Schedule'!$H$3:$H$20,'Replacement Schedule'!$G$3:$G$20))</f>
        <v/>
      </c>
      <c r="Z132" s="100" t="str">
        <f t="shared" si="43"/>
        <v/>
      </c>
      <c r="AA132" s="100" t="str">
        <f t="shared" ca="1" si="44"/>
        <v/>
      </c>
      <c r="AB132" s="100" t="str">
        <f t="shared" ca="1" si="45"/>
        <v/>
      </c>
      <c r="AC132" s="107" t="e">
        <f t="shared" si="46"/>
        <v>#N/A</v>
      </c>
    </row>
    <row r="133" spans="1:29" x14ac:dyDescent="0.3">
      <c r="A133" s="99"/>
      <c r="B133" s="99"/>
      <c r="C133" s="99"/>
      <c r="D133" s="99"/>
      <c r="E133" s="99"/>
      <c r="F133" s="99"/>
      <c r="G133" s="99"/>
      <c r="H133" s="99"/>
      <c r="I133" s="99"/>
      <c r="J133" s="99"/>
      <c r="K133" s="99"/>
      <c r="L133" s="99"/>
      <c r="M133" s="99"/>
      <c r="N133" s="99"/>
      <c r="O133" s="99"/>
      <c r="P133" s="99"/>
      <c r="Q133" s="99"/>
      <c r="R133" s="99"/>
      <c r="S133" s="99"/>
      <c r="T133" s="99"/>
      <c r="U133" s="99"/>
      <c r="V133" s="99"/>
      <c r="W133" s="99"/>
      <c r="X133" s="99"/>
      <c r="Y133" s="99"/>
      <c r="Z133" s="99"/>
      <c r="AA133" s="99"/>
      <c r="AB133" s="99"/>
      <c r="AC133" s="99"/>
    </row>
    <row r="134" spans="1:29" x14ac:dyDescent="0.3">
      <c r="A134" s="99"/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99"/>
      <c r="N134" s="99"/>
      <c r="O134" s="99"/>
      <c r="P134" s="99"/>
      <c r="Q134" s="99"/>
      <c r="R134" s="99"/>
      <c r="S134" s="99"/>
      <c r="T134" s="99"/>
      <c r="U134" s="99"/>
      <c r="V134" s="99"/>
      <c r="W134" s="99"/>
      <c r="X134" s="99"/>
      <c r="Y134" s="99"/>
      <c r="Z134" s="99"/>
      <c r="AA134" s="99"/>
      <c r="AB134" s="99"/>
      <c r="AC134" s="99"/>
    </row>
    <row r="135" spans="1:29" x14ac:dyDescent="0.3">
      <c r="A135" s="99"/>
      <c r="B135" s="99"/>
      <c r="C135" s="99"/>
      <c r="D135" s="99"/>
      <c r="E135" s="99"/>
      <c r="F135" s="99"/>
      <c r="G135" s="99"/>
      <c r="H135" s="99"/>
      <c r="I135" s="99"/>
      <c r="J135" s="99"/>
      <c r="K135" s="99"/>
      <c r="L135" s="99"/>
      <c r="M135" s="99"/>
      <c r="N135" s="99"/>
      <c r="O135" s="99"/>
      <c r="P135" s="99"/>
      <c r="Q135" s="99"/>
      <c r="R135" s="99"/>
      <c r="S135" s="99"/>
      <c r="T135" s="99"/>
      <c r="U135" s="99"/>
      <c r="V135" s="99"/>
      <c r="W135" s="99"/>
      <c r="X135" s="99"/>
      <c r="Y135" s="99"/>
      <c r="Z135" s="99"/>
      <c r="AA135" s="99"/>
      <c r="AB135" s="99"/>
      <c r="AC135" s="99"/>
    </row>
    <row r="136" spans="1:29" x14ac:dyDescent="0.3">
      <c r="A136" s="99"/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99"/>
      <c r="N136" s="99"/>
      <c r="O136" s="99"/>
      <c r="P136" s="99"/>
      <c r="Q136" s="99"/>
      <c r="R136" s="99"/>
      <c r="S136" s="99"/>
      <c r="T136" s="99"/>
      <c r="U136" s="99"/>
      <c r="V136" s="99"/>
      <c r="W136" s="99"/>
      <c r="X136" s="99"/>
      <c r="Y136" s="99"/>
      <c r="Z136" s="99"/>
      <c r="AA136" s="99"/>
      <c r="AB136" s="99"/>
      <c r="AC136" s="99"/>
    </row>
    <row r="137" spans="1:29" x14ac:dyDescent="0.3">
      <c r="A137" s="99"/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99"/>
      <c r="M137" s="99"/>
      <c r="N137" s="99"/>
      <c r="O137" s="99"/>
      <c r="P137" s="99"/>
      <c r="Q137" s="99"/>
      <c r="R137" s="99"/>
      <c r="S137" s="99"/>
      <c r="T137" s="99"/>
      <c r="U137" s="99"/>
      <c r="V137" s="99"/>
      <c r="W137" s="99"/>
      <c r="X137" s="99"/>
      <c r="Y137" s="99"/>
      <c r="Z137" s="99"/>
      <c r="AA137" s="99"/>
      <c r="AB137" s="99"/>
      <c r="AC137" s="99"/>
    </row>
    <row r="138" spans="1:29" x14ac:dyDescent="0.3">
      <c r="A138" s="99"/>
      <c r="B138" s="99"/>
      <c r="C138" s="99"/>
      <c r="D138" s="99"/>
      <c r="E138" s="99"/>
      <c r="F138" s="99"/>
      <c r="G138" s="99"/>
      <c r="H138" s="99"/>
      <c r="I138" s="99"/>
      <c r="J138" s="99"/>
      <c r="K138" s="99"/>
      <c r="L138" s="99"/>
      <c r="M138" s="99"/>
      <c r="N138" s="99"/>
      <c r="O138" s="99"/>
      <c r="P138" s="99"/>
      <c r="Q138" s="99"/>
      <c r="R138" s="99"/>
      <c r="S138" s="99"/>
      <c r="T138" s="99"/>
      <c r="U138" s="99"/>
      <c r="V138" s="99"/>
      <c r="W138" s="99"/>
      <c r="X138" s="99"/>
      <c r="Y138" s="99"/>
      <c r="Z138" s="99"/>
      <c r="AA138" s="99"/>
      <c r="AB138" s="99"/>
      <c r="AC138" s="99"/>
    </row>
    <row r="139" spans="1:29" x14ac:dyDescent="0.3">
      <c r="A139" s="99"/>
      <c r="B139" s="99"/>
      <c r="C139" s="99"/>
      <c r="D139" s="99"/>
      <c r="E139" s="99"/>
      <c r="F139" s="99"/>
      <c r="G139" s="99"/>
      <c r="H139" s="99"/>
      <c r="I139" s="99"/>
      <c r="J139" s="99"/>
      <c r="K139" s="99"/>
      <c r="L139" s="99"/>
      <c r="M139" s="99"/>
      <c r="N139" s="99"/>
      <c r="O139" s="99"/>
      <c r="P139" s="99"/>
      <c r="Q139" s="99"/>
      <c r="R139" s="99"/>
      <c r="S139" s="99"/>
      <c r="T139" s="99"/>
      <c r="U139" s="99"/>
      <c r="V139" s="99"/>
      <c r="W139" s="99"/>
      <c r="X139" s="99"/>
      <c r="Y139" s="99"/>
      <c r="Z139" s="99"/>
      <c r="AA139" s="99"/>
      <c r="AB139" s="99"/>
      <c r="AC139" s="99"/>
    </row>
    <row r="140" spans="1:29" x14ac:dyDescent="0.3">
      <c r="A140" s="99"/>
      <c r="B140" s="99"/>
      <c r="C140" s="99"/>
      <c r="D140" s="99"/>
      <c r="E140" s="99"/>
      <c r="F140" s="99"/>
      <c r="G140" s="99"/>
      <c r="H140" s="99"/>
      <c r="I140" s="99"/>
      <c r="J140" s="99"/>
      <c r="K140" s="99"/>
      <c r="L140" s="99"/>
      <c r="M140" s="99"/>
      <c r="N140" s="99"/>
      <c r="O140" s="99"/>
      <c r="P140" s="99"/>
      <c r="Q140" s="99"/>
      <c r="R140" s="99"/>
      <c r="S140" s="99"/>
      <c r="T140" s="99"/>
      <c r="U140" s="99"/>
      <c r="V140" s="99"/>
      <c r="W140" s="99"/>
      <c r="X140" s="99"/>
      <c r="Y140" s="99"/>
      <c r="Z140" s="99"/>
      <c r="AA140" s="99"/>
      <c r="AB140" s="99"/>
      <c r="AC140" s="99"/>
    </row>
    <row r="141" spans="1:29" x14ac:dyDescent="0.3">
      <c r="A141" s="99"/>
      <c r="B141" s="99"/>
      <c r="C141" s="99"/>
      <c r="D141" s="99"/>
      <c r="E141" s="99"/>
      <c r="F141" s="99"/>
      <c r="G141" s="99"/>
      <c r="H141" s="99"/>
      <c r="I141" s="99"/>
      <c r="J141" s="99"/>
      <c r="K141" s="99"/>
      <c r="L141" s="99"/>
      <c r="M141" s="99"/>
      <c r="N141" s="99"/>
      <c r="O141" s="99"/>
      <c r="P141" s="99"/>
      <c r="Q141" s="99"/>
      <c r="R141" s="99"/>
      <c r="S141" s="99"/>
      <c r="T141" s="99"/>
      <c r="U141" s="99"/>
      <c r="V141" s="99"/>
      <c r="W141" s="99"/>
      <c r="X141" s="99"/>
      <c r="Y141" s="99"/>
      <c r="Z141" s="99"/>
      <c r="AA141" s="99"/>
      <c r="AB141" s="99"/>
      <c r="AC141" s="99"/>
    </row>
    <row r="142" spans="1:29" x14ac:dyDescent="0.3">
      <c r="A142" s="99"/>
      <c r="B142" s="99"/>
      <c r="C142" s="99"/>
      <c r="D142" s="99"/>
      <c r="E142" s="99"/>
      <c r="F142" s="99"/>
      <c r="G142" s="99"/>
      <c r="H142" s="99"/>
      <c r="I142" s="99"/>
      <c r="J142" s="99"/>
      <c r="K142" s="99"/>
      <c r="L142" s="99"/>
      <c r="M142" s="99"/>
      <c r="N142" s="99"/>
      <c r="O142" s="99"/>
      <c r="P142" s="99"/>
      <c r="Q142" s="99"/>
      <c r="R142" s="99"/>
      <c r="S142" s="99"/>
      <c r="T142" s="99"/>
      <c r="U142" s="99"/>
      <c r="V142" s="99"/>
      <c r="W142" s="99"/>
      <c r="X142" s="99"/>
      <c r="Y142" s="99"/>
      <c r="Z142" s="99"/>
      <c r="AA142" s="99"/>
      <c r="AB142" s="99"/>
      <c r="AC142" s="99"/>
    </row>
    <row r="143" spans="1:29" x14ac:dyDescent="0.3">
      <c r="A143" s="99"/>
      <c r="B143" s="99"/>
      <c r="C143" s="99"/>
      <c r="D143" s="99"/>
      <c r="E143" s="99"/>
      <c r="F143" s="99"/>
      <c r="G143" s="99"/>
      <c r="H143" s="99"/>
      <c r="I143" s="99"/>
      <c r="J143" s="99"/>
      <c r="K143" s="99"/>
      <c r="L143" s="99"/>
      <c r="M143" s="99"/>
      <c r="N143" s="99"/>
      <c r="O143" s="99"/>
      <c r="P143" s="99"/>
      <c r="Q143" s="99"/>
      <c r="R143" s="99"/>
      <c r="S143" s="99"/>
      <c r="T143" s="99"/>
      <c r="U143" s="99"/>
      <c r="V143" s="99"/>
      <c r="W143" s="99"/>
      <c r="X143" s="99"/>
      <c r="Y143" s="99"/>
      <c r="Z143" s="99"/>
      <c r="AA143" s="99"/>
      <c r="AB143" s="99"/>
      <c r="AC143" s="99"/>
    </row>
    <row r="144" spans="1:29" x14ac:dyDescent="0.3">
      <c r="A144" s="99"/>
      <c r="B144" s="99"/>
      <c r="C144" s="99"/>
      <c r="D144" s="99"/>
      <c r="E144" s="99"/>
      <c r="F144" s="99"/>
      <c r="G144" s="99"/>
      <c r="H144" s="99"/>
      <c r="I144" s="99"/>
      <c r="J144" s="99"/>
      <c r="K144" s="99"/>
      <c r="L144" s="99"/>
      <c r="M144" s="99"/>
      <c r="N144" s="99"/>
      <c r="O144" s="99"/>
      <c r="P144" s="99"/>
      <c r="Q144" s="99"/>
      <c r="R144" s="99"/>
      <c r="S144" s="99"/>
      <c r="T144" s="99"/>
      <c r="U144" s="99"/>
      <c r="V144" s="99"/>
      <c r="W144" s="99"/>
      <c r="X144" s="99"/>
      <c r="Y144" s="99"/>
      <c r="Z144" s="99"/>
      <c r="AA144" s="99"/>
      <c r="AB144" s="99"/>
      <c r="AC144" s="99"/>
    </row>
    <row r="145" spans="1:28" x14ac:dyDescent="0.3">
      <c r="A145" s="99"/>
      <c r="B145" s="99"/>
      <c r="C145" s="99"/>
      <c r="D145" s="99"/>
      <c r="E145" s="99"/>
      <c r="F145" s="99"/>
      <c r="G145" s="99"/>
      <c r="H145" s="99"/>
      <c r="I145" s="99"/>
      <c r="J145" s="99"/>
      <c r="K145" s="99"/>
      <c r="L145" s="99"/>
      <c r="M145" s="99"/>
      <c r="N145" s="99"/>
      <c r="O145" s="99"/>
      <c r="P145" s="99"/>
      <c r="Q145" s="99"/>
      <c r="R145" s="99"/>
      <c r="S145" s="99"/>
      <c r="T145" s="99"/>
      <c r="U145" s="99"/>
      <c r="V145" s="99"/>
      <c r="W145" s="99"/>
      <c r="X145" s="99"/>
      <c r="Y145" s="99"/>
      <c r="Z145" s="99"/>
      <c r="AA145" s="99"/>
      <c r="AB145" s="99"/>
    </row>
    <row r="146" spans="1:28" x14ac:dyDescent="0.3">
      <c r="A146" s="99"/>
      <c r="B146" s="99"/>
      <c r="C146" s="99"/>
      <c r="D146" s="99"/>
      <c r="E146" s="99"/>
      <c r="F146" s="99"/>
      <c r="G146" s="99"/>
      <c r="H146" s="99"/>
      <c r="I146" s="99"/>
      <c r="J146" s="99"/>
      <c r="K146" s="99"/>
      <c r="L146" s="99"/>
      <c r="M146" s="99"/>
      <c r="N146" s="99"/>
      <c r="O146" s="99"/>
      <c r="P146" s="99"/>
      <c r="Q146" s="99"/>
      <c r="R146" s="99"/>
      <c r="S146" s="99"/>
      <c r="T146" s="99"/>
      <c r="U146" s="99"/>
      <c r="V146" s="99"/>
      <c r="W146" s="99"/>
      <c r="X146" s="99"/>
      <c r="Y146" s="99"/>
      <c r="Z146" s="99"/>
      <c r="AA146" s="99"/>
      <c r="AB146" s="99"/>
    </row>
    <row r="147" spans="1:28" x14ac:dyDescent="0.3">
      <c r="A147" s="99"/>
      <c r="B147" s="99"/>
      <c r="C147" s="99"/>
      <c r="D147" s="99"/>
      <c r="E147" s="99"/>
      <c r="F147" s="99"/>
      <c r="G147" s="99"/>
      <c r="H147" s="99"/>
      <c r="I147" s="99"/>
      <c r="J147" s="99"/>
      <c r="K147" s="99"/>
      <c r="L147" s="99"/>
      <c r="M147" s="99"/>
      <c r="N147" s="99"/>
      <c r="O147" s="99"/>
      <c r="P147" s="99"/>
      <c r="Q147" s="99"/>
      <c r="R147" s="99"/>
      <c r="S147" s="99"/>
      <c r="T147" s="99"/>
      <c r="U147" s="99"/>
      <c r="V147" s="99"/>
      <c r="W147" s="99"/>
      <c r="X147" s="99"/>
      <c r="Y147" s="99"/>
      <c r="Z147" s="99"/>
      <c r="AA147" s="99"/>
      <c r="AB147" s="99"/>
    </row>
    <row r="148" spans="1:28" x14ac:dyDescent="0.3">
      <c r="A148" s="99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99"/>
      <c r="N148" s="99"/>
      <c r="O148" s="99"/>
      <c r="P148" s="99"/>
      <c r="Q148" s="99"/>
      <c r="R148" s="99"/>
      <c r="S148" s="99"/>
      <c r="T148" s="99"/>
      <c r="U148" s="99"/>
      <c r="V148" s="99"/>
      <c r="W148" s="99"/>
      <c r="X148" s="99"/>
      <c r="Y148" s="99"/>
      <c r="Z148" s="99"/>
      <c r="AA148" s="99"/>
      <c r="AB148" s="99"/>
    </row>
    <row r="149" spans="1:28" x14ac:dyDescent="0.3">
      <c r="A149" s="99"/>
      <c r="B149" s="99"/>
      <c r="C149" s="99"/>
      <c r="D149" s="99"/>
      <c r="E149" s="99"/>
      <c r="F149" s="99"/>
      <c r="G149" s="99"/>
      <c r="H149" s="99"/>
      <c r="I149" s="99"/>
      <c r="J149" s="99"/>
      <c r="K149" s="99"/>
      <c r="L149" s="99"/>
      <c r="M149" s="99"/>
      <c r="N149" s="99"/>
      <c r="O149" s="99"/>
      <c r="P149" s="99"/>
      <c r="Q149" s="99"/>
      <c r="R149" s="99"/>
      <c r="S149" s="99"/>
      <c r="T149" s="99"/>
      <c r="U149" s="99"/>
      <c r="V149" s="99"/>
      <c r="W149" s="99"/>
      <c r="X149" s="99"/>
      <c r="Y149" s="99"/>
      <c r="Z149" s="99"/>
      <c r="AA149" s="99"/>
      <c r="AB149" s="99"/>
    </row>
    <row r="150" spans="1:28" x14ac:dyDescent="0.3">
      <c r="A150" s="99"/>
      <c r="B150" s="99"/>
      <c r="C150" s="99"/>
      <c r="D150" s="99"/>
      <c r="E150" s="99"/>
      <c r="F150" s="99"/>
      <c r="G150" s="99"/>
      <c r="H150" s="99"/>
      <c r="I150" s="99"/>
      <c r="J150" s="99"/>
      <c r="K150" s="99"/>
      <c r="L150" s="99"/>
      <c r="M150" s="99"/>
      <c r="N150" s="99"/>
      <c r="O150" s="99"/>
      <c r="P150" s="99"/>
      <c r="Q150" s="99"/>
      <c r="R150" s="99"/>
      <c r="S150" s="99"/>
      <c r="T150" s="99"/>
      <c r="U150" s="99"/>
      <c r="V150" s="99"/>
      <c r="W150" s="99"/>
      <c r="X150" s="99"/>
      <c r="Y150" s="99"/>
      <c r="Z150" s="99"/>
      <c r="AA150" s="99"/>
      <c r="AB150" s="99"/>
    </row>
    <row r="151" spans="1:28" x14ac:dyDescent="0.3">
      <c r="A151" s="99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99"/>
      <c r="N151" s="99"/>
      <c r="O151" s="99"/>
      <c r="P151" s="99"/>
      <c r="Q151" s="99"/>
      <c r="R151" s="99"/>
      <c r="S151" s="99"/>
      <c r="T151" s="99"/>
      <c r="U151" s="99"/>
      <c r="V151" s="99"/>
      <c r="W151" s="99"/>
      <c r="X151" s="99"/>
      <c r="Y151" s="99"/>
      <c r="Z151" s="99"/>
      <c r="AA151" s="99"/>
      <c r="AB151" s="99"/>
    </row>
    <row r="152" spans="1:28" x14ac:dyDescent="0.3">
      <c r="A152" s="99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99"/>
      <c r="N152" s="99"/>
      <c r="O152" s="99"/>
      <c r="P152" s="99"/>
      <c r="Q152" s="99"/>
      <c r="R152" s="99"/>
      <c r="S152" s="99"/>
      <c r="T152" s="99"/>
      <c r="U152" s="99"/>
      <c r="V152" s="99"/>
      <c r="W152" s="99"/>
      <c r="X152" s="99"/>
      <c r="Y152" s="99"/>
      <c r="Z152" s="99"/>
      <c r="AA152" s="99"/>
      <c r="AB152" s="99"/>
    </row>
    <row r="153" spans="1:28" x14ac:dyDescent="0.3">
      <c r="A153" s="99"/>
      <c r="B153" s="99"/>
      <c r="C153" s="99"/>
      <c r="D153" s="99"/>
      <c r="E153" s="99"/>
      <c r="F153" s="99"/>
      <c r="G153" s="99"/>
      <c r="H153" s="99"/>
      <c r="I153" s="99"/>
      <c r="J153" s="99"/>
      <c r="K153" s="99"/>
      <c r="L153" s="99"/>
      <c r="M153" s="99"/>
      <c r="N153" s="99"/>
      <c r="O153" s="99"/>
      <c r="P153" s="99"/>
      <c r="Q153" s="99"/>
      <c r="R153" s="99"/>
      <c r="S153" s="99"/>
      <c r="T153" s="99"/>
      <c r="U153" s="99"/>
      <c r="V153" s="99"/>
      <c r="W153" s="99"/>
      <c r="X153" s="99"/>
      <c r="Y153" s="99"/>
      <c r="Z153" s="99"/>
      <c r="AA153" s="99"/>
      <c r="AB153" s="99"/>
    </row>
    <row r="154" spans="1:28" x14ac:dyDescent="0.3">
      <c r="A154" s="99"/>
      <c r="B154" s="99"/>
      <c r="C154" s="99"/>
      <c r="D154" s="99"/>
      <c r="E154" s="99"/>
      <c r="F154" s="99"/>
      <c r="G154" s="99"/>
      <c r="H154" s="99"/>
      <c r="I154" s="99"/>
      <c r="J154" s="99"/>
      <c r="K154" s="99"/>
      <c r="L154" s="99"/>
      <c r="M154" s="99"/>
      <c r="N154" s="99"/>
      <c r="O154" s="99"/>
      <c r="P154" s="99"/>
      <c r="Q154" s="99"/>
      <c r="R154" s="99"/>
      <c r="S154" s="99"/>
      <c r="T154" s="99"/>
      <c r="U154" s="99"/>
      <c r="V154" s="99"/>
      <c r="W154" s="99"/>
      <c r="X154" s="99"/>
      <c r="Y154" s="99"/>
      <c r="Z154" s="99"/>
      <c r="AA154" s="99"/>
      <c r="AB154" s="99"/>
    </row>
    <row r="155" spans="1:28" x14ac:dyDescent="0.3">
      <c r="A155" s="99"/>
      <c r="B155" s="99"/>
      <c r="C155" s="99"/>
      <c r="D155" s="99"/>
      <c r="E155" s="99"/>
      <c r="F155" s="99"/>
      <c r="G155" s="99"/>
      <c r="H155" s="99"/>
      <c r="I155" s="99"/>
      <c r="J155" s="99"/>
      <c r="K155" s="99"/>
      <c r="L155" s="99"/>
      <c r="M155" s="99"/>
      <c r="N155" s="99"/>
      <c r="O155" s="99"/>
      <c r="P155" s="99"/>
      <c r="Q155" s="99"/>
      <c r="R155" s="99"/>
      <c r="S155" s="99"/>
      <c r="T155" s="99"/>
      <c r="U155" s="99"/>
      <c r="V155" s="99"/>
      <c r="W155" s="99"/>
      <c r="X155" s="99"/>
      <c r="Y155" s="99"/>
      <c r="Z155" s="99"/>
      <c r="AA155" s="99"/>
      <c r="AB155" s="99"/>
    </row>
    <row r="156" spans="1:28" x14ac:dyDescent="0.3">
      <c r="A156" s="99"/>
      <c r="B156" s="99"/>
      <c r="C156" s="99"/>
      <c r="D156" s="99"/>
      <c r="E156" s="99"/>
      <c r="F156" s="99"/>
      <c r="G156" s="99"/>
      <c r="H156" s="99"/>
      <c r="I156" s="99"/>
      <c r="J156" s="99"/>
      <c r="K156" s="99"/>
      <c r="L156" s="99"/>
      <c r="M156" s="99"/>
      <c r="N156" s="99"/>
      <c r="O156" s="99"/>
      <c r="P156" s="99"/>
      <c r="Q156" s="99"/>
      <c r="R156" s="99"/>
      <c r="S156" s="99"/>
      <c r="T156" s="99"/>
      <c r="U156" s="99"/>
      <c r="V156" s="99"/>
      <c r="W156" s="99"/>
      <c r="X156" s="99"/>
      <c r="Y156" s="99"/>
      <c r="Z156" s="99"/>
      <c r="AA156" s="99"/>
      <c r="AB156" s="99"/>
    </row>
    <row r="157" spans="1:28" x14ac:dyDescent="0.3">
      <c r="A157" s="99"/>
      <c r="B157" s="99"/>
      <c r="C157" s="99"/>
      <c r="D157" s="99"/>
      <c r="E157" s="99"/>
      <c r="F157" s="99"/>
      <c r="G157" s="99"/>
      <c r="H157" s="99"/>
      <c r="I157" s="99"/>
      <c r="J157" s="99"/>
      <c r="K157" s="99"/>
      <c r="L157" s="99"/>
      <c r="M157" s="99"/>
      <c r="N157" s="99"/>
      <c r="O157" s="99"/>
      <c r="P157" s="99"/>
      <c r="Q157" s="99"/>
      <c r="R157" s="99"/>
      <c r="S157" s="99"/>
      <c r="T157" s="99"/>
      <c r="U157" s="99"/>
      <c r="V157" s="99"/>
      <c r="W157" s="99"/>
      <c r="X157" s="99"/>
      <c r="Y157" s="99"/>
      <c r="Z157" s="99"/>
      <c r="AA157" s="99"/>
      <c r="AB157" s="99"/>
    </row>
    <row r="158" spans="1:28" x14ac:dyDescent="0.3">
      <c r="A158" s="99"/>
      <c r="B158" s="99"/>
      <c r="C158" s="99"/>
      <c r="D158" s="99"/>
      <c r="E158" s="99"/>
      <c r="F158" s="99"/>
      <c r="G158" s="99"/>
      <c r="H158" s="99"/>
      <c r="I158" s="99"/>
      <c r="J158" s="99"/>
      <c r="K158" s="99"/>
      <c r="L158" s="99"/>
      <c r="M158" s="99"/>
      <c r="N158" s="99"/>
      <c r="O158" s="99"/>
      <c r="P158" s="99"/>
      <c r="Q158" s="99"/>
      <c r="R158" s="99"/>
      <c r="S158" s="99"/>
      <c r="T158" s="99"/>
      <c r="U158" s="99"/>
      <c r="V158" s="99"/>
      <c r="W158" s="99"/>
      <c r="X158" s="99"/>
      <c r="Y158" s="99"/>
      <c r="Z158" s="99"/>
      <c r="AA158" s="99"/>
      <c r="AB158" s="99"/>
    </row>
    <row r="159" spans="1:28" x14ac:dyDescent="0.3">
      <c r="A159" s="99"/>
      <c r="B159" s="99"/>
      <c r="C159" s="99"/>
      <c r="D159" s="99"/>
      <c r="E159" s="99"/>
      <c r="F159" s="99"/>
      <c r="G159" s="99"/>
      <c r="H159" s="99"/>
      <c r="I159" s="99"/>
      <c r="J159" s="99"/>
      <c r="K159" s="99"/>
      <c r="L159" s="99"/>
      <c r="M159" s="99"/>
      <c r="N159" s="99"/>
      <c r="O159" s="99"/>
      <c r="P159" s="99"/>
      <c r="Q159" s="99"/>
      <c r="R159" s="99"/>
      <c r="S159" s="99"/>
      <c r="T159" s="99"/>
      <c r="U159" s="99"/>
      <c r="V159" s="99"/>
      <c r="W159" s="99"/>
      <c r="X159" s="99"/>
      <c r="Y159" s="99"/>
      <c r="Z159" s="99"/>
      <c r="AA159" s="99"/>
      <c r="AB159" s="99"/>
    </row>
    <row r="160" spans="1:28" x14ac:dyDescent="0.3">
      <c r="A160" s="99"/>
      <c r="B160" s="99"/>
      <c r="C160" s="99"/>
      <c r="D160" s="99"/>
      <c r="E160" s="99"/>
      <c r="F160" s="99"/>
      <c r="G160" s="99"/>
      <c r="H160" s="99"/>
      <c r="I160" s="99"/>
      <c r="J160" s="99"/>
      <c r="K160" s="99"/>
      <c r="L160" s="99"/>
      <c r="M160" s="99"/>
      <c r="N160" s="99"/>
      <c r="O160" s="99"/>
      <c r="P160" s="99"/>
      <c r="Q160" s="99"/>
      <c r="R160" s="99"/>
      <c r="S160" s="99"/>
      <c r="T160" s="99"/>
      <c r="U160" s="99"/>
      <c r="V160" s="99"/>
      <c r="W160" s="99"/>
      <c r="X160" s="99"/>
      <c r="Y160" s="99"/>
      <c r="Z160" s="99"/>
      <c r="AA160" s="99"/>
      <c r="AB160" s="99"/>
    </row>
    <row r="161" spans="1:28" x14ac:dyDescent="0.3">
      <c r="A161" s="99"/>
      <c r="B161" s="99"/>
      <c r="C161" s="99"/>
      <c r="D161" s="99"/>
      <c r="E161" s="99"/>
      <c r="F161" s="99"/>
      <c r="G161" s="99"/>
      <c r="H161" s="99"/>
      <c r="I161" s="99"/>
      <c r="J161" s="99"/>
      <c r="K161" s="99"/>
      <c r="L161" s="99"/>
      <c r="M161" s="99"/>
      <c r="N161" s="99"/>
      <c r="O161" s="99"/>
      <c r="P161" s="99"/>
      <c r="Q161" s="99"/>
      <c r="R161" s="99"/>
      <c r="S161" s="99"/>
      <c r="T161" s="99"/>
      <c r="U161" s="99"/>
      <c r="V161" s="99"/>
      <c r="W161" s="99"/>
      <c r="X161" s="99"/>
      <c r="Y161" s="99"/>
      <c r="Z161" s="99"/>
      <c r="AA161" s="99"/>
      <c r="AB161" s="99"/>
    </row>
    <row r="162" spans="1:28" x14ac:dyDescent="0.3">
      <c r="A162" s="99"/>
      <c r="B162" s="99"/>
      <c r="C162" s="99"/>
      <c r="D162" s="99"/>
      <c r="E162" s="99"/>
      <c r="F162" s="99"/>
      <c r="G162" s="99"/>
      <c r="H162" s="99"/>
      <c r="I162" s="99"/>
      <c r="J162" s="99"/>
      <c r="K162" s="99"/>
      <c r="L162" s="99"/>
      <c r="M162" s="99"/>
      <c r="N162" s="99"/>
      <c r="O162" s="99"/>
      <c r="P162" s="99"/>
      <c r="Q162" s="99"/>
      <c r="R162" s="99"/>
      <c r="S162" s="99"/>
      <c r="T162" s="99"/>
      <c r="U162" s="99"/>
      <c r="V162" s="99"/>
      <c r="W162" s="99"/>
      <c r="X162" s="99"/>
      <c r="Y162" s="99"/>
      <c r="Z162" s="99"/>
      <c r="AA162" s="99"/>
      <c r="AB162" s="99"/>
    </row>
    <row r="163" spans="1:28" x14ac:dyDescent="0.3">
      <c r="A163" s="99"/>
      <c r="B163" s="99"/>
      <c r="C163" s="99"/>
      <c r="D163" s="99"/>
      <c r="E163" s="99"/>
      <c r="F163" s="99"/>
      <c r="G163" s="99"/>
      <c r="H163" s="99"/>
      <c r="I163" s="99"/>
      <c r="J163" s="99"/>
      <c r="K163" s="99"/>
      <c r="L163" s="99"/>
      <c r="M163" s="99"/>
      <c r="N163" s="99"/>
      <c r="O163" s="99"/>
      <c r="P163" s="99"/>
      <c r="Q163" s="99"/>
      <c r="R163" s="99"/>
      <c r="S163" s="99"/>
      <c r="T163" s="99"/>
      <c r="U163" s="99"/>
      <c r="V163" s="99"/>
      <c r="W163" s="99"/>
      <c r="X163" s="99"/>
      <c r="Y163" s="99"/>
      <c r="Z163" s="99"/>
      <c r="AA163" s="99"/>
      <c r="AB163" s="99"/>
    </row>
    <row r="164" spans="1:28" x14ac:dyDescent="0.3">
      <c r="A164" s="99"/>
      <c r="B164" s="99"/>
      <c r="C164" s="99"/>
      <c r="D164" s="99"/>
      <c r="E164" s="99"/>
      <c r="F164" s="99"/>
      <c r="G164" s="99"/>
      <c r="H164" s="99"/>
      <c r="I164" s="99"/>
      <c r="J164" s="99"/>
      <c r="K164" s="99"/>
      <c r="L164" s="99"/>
      <c r="M164" s="99"/>
      <c r="N164" s="99"/>
      <c r="O164" s="99"/>
      <c r="P164" s="99"/>
      <c r="Q164" s="99"/>
      <c r="R164" s="99"/>
      <c r="S164" s="99"/>
      <c r="T164" s="99"/>
      <c r="U164" s="99"/>
      <c r="V164" s="99"/>
      <c r="W164" s="99"/>
      <c r="X164" s="99"/>
      <c r="Y164" s="99"/>
      <c r="Z164" s="99"/>
      <c r="AA164" s="99"/>
      <c r="AB164" s="99"/>
    </row>
    <row r="165" spans="1:28" x14ac:dyDescent="0.3">
      <c r="A165" s="99"/>
      <c r="B165" s="99"/>
      <c r="C165" s="99"/>
      <c r="D165" s="99"/>
      <c r="E165" s="99"/>
      <c r="F165" s="99"/>
      <c r="G165" s="99"/>
      <c r="H165" s="99"/>
      <c r="I165" s="99"/>
      <c r="J165" s="99"/>
      <c r="K165" s="99"/>
      <c r="L165" s="99"/>
      <c r="M165" s="99"/>
      <c r="N165" s="99"/>
      <c r="O165" s="99"/>
      <c r="P165" s="99"/>
      <c r="Q165" s="99"/>
      <c r="R165" s="99"/>
      <c r="S165" s="99"/>
      <c r="T165" s="99"/>
      <c r="U165" s="99"/>
      <c r="V165" s="99"/>
      <c r="W165" s="99"/>
      <c r="X165" s="99"/>
      <c r="Y165" s="99"/>
      <c r="Z165" s="99"/>
      <c r="AA165" s="99"/>
      <c r="AB165" s="99"/>
    </row>
    <row r="166" spans="1:28" x14ac:dyDescent="0.3">
      <c r="A166" s="99"/>
      <c r="B166" s="99"/>
      <c r="C166" s="99"/>
      <c r="D166" s="99"/>
      <c r="E166" s="99"/>
      <c r="F166" s="99"/>
      <c r="G166" s="99"/>
      <c r="H166" s="99"/>
      <c r="I166" s="99"/>
      <c r="J166" s="99"/>
      <c r="K166" s="99"/>
      <c r="L166" s="99"/>
      <c r="M166" s="99"/>
      <c r="N166" s="99"/>
      <c r="O166" s="99"/>
      <c r="P166" s="99"/>
      <c r="Q166" s="99"/>
      <c r="R166" s="99"/>
      <c r="S166" s="99"/>
      <c r="T166" s="99"/>
      <c r="U166" s="99"/>
      <c r="V166" s="99"/>
      <c r="W166" s="99"/>
      <c r="X166" s="99"/>
      <c r="Y166" s="99"/>
      <c r="Z166" s="99"/>
      <c r="AA166" s="99"/>
      <c r="AB166" s="99"/>
    </row>
    <row r="167" spans="1:28" x14ac:dyDescent="0.3">
      <c r="A167" s="99"/>
      <c r="B167" s="99"/>
      <c r="C167" s="99"/>
      <c r="D167" s="99"/>
      <c r="E167" s="99"/>
      <c r="F167" s="99"/>
      <c r="G167" s="99"/>
      <c r="H167" s="99"/>
      <c r="I167" s="99"/>
      <c r="J167" s="99"/>
      <c r="K167" s="99"/>
      <c r="L167" s="99"/>
      <c r="M167" s="99"/>
      <c r="N167" s="99"/>
      <c r="O167" s="99"/>
      <c r="P167" s="99"/>
      <c r="Q167" s="99"/>
      <c r="R167" s="99"/>
      <c r="S167" s="99"/>
      <c r="T167" s="99"/>
      <c r="U167" s="99"/>
      <c r="V167" s="99"/>
      <c r="W167" s="99"/>
      <c r="X167" s="99"/>
      <c r="Y167" s="99"/>
      <c r="Z167" s="99"/>
      <c r="AA167" s="99"/>
      <c r="AB167" s="99"/>
    </row>
    <row r="168" spans="1:28" x14ac:dyDescent="0.3">
      <c r="A168" s="99"/>
      <c r="B168" s="99"/>
      <c r="C168" s="99"/>
      <c r="D168" s="99"/>
      <c r="E168" s="99"/>
      <c r="F168" s="99"/>
      <c r="G168" s="99"/>
      <c r="H168" s="99"/>
      <c r="I168" s="99"/>
      <c r="J168" s="99"/>
      <c r="K168" s="99"/>
      <c r="L168" s="99"/>
      <c r="M168" s="99"/>
      <c r="N168" s="99"/>
      <c r="O168" s="99"/>
      <c r="P168" s="99"/>
      <c r="Q168" s="99"/>
      <c r="R168" s="99"/>
      <c r="S168" s="99"/>
      <c r="T168" s="99"/>
      <c r="U168" s="99"/>
      <c r="V168" s="99"/>
      <c r="W168" s="99"/>
      <c r="X168" s="99"/>
      <c r="Y168" s="99"/>
      <c r="Z168" s="99"/>
      <c r="AA168" s="99"/>
      <c r="AB168" s="99"/>
    </row>
    <row r="169" spans="1:28" x14ac:dyDescent="0.3">
      <c r="A169" s="99"/>
      <c r="B169" s="99"/>
      <c r="C169" s="99"/>
      <c r="D169" s="99"/>
      <c r="E169" s="99"/>
      <c r="F169" s="99"/>
      <c r="G169" s="99"/>
      <c r="H169" s="99"/>
      <c r="I169" s="99"/>
      <c r="J169" s="99"/>
      <c r="K169" s="99"/>
      <c r="L169" s="99"/>
      <c r="M169" s="99"/>
      <c r="N169" s="99"/>
      <c r="O169" s="99"/>
      <c r="P169" s="99"/>
      <c r="Q169" s="99"/>
      <c r="R169" s="99"/>
      <c r="S169" s="99"/>
      <c r="T169" s="99"/>
      <c r="U169" s="99"/>
      <c r="V169" s="99"/>
      <c r="W169" s="99"/>
      <c r="X169" s="99"/>
      <c r="Y169" s="99"/>
      <c r="Z169" s="99"/>
      <c r="AA169" s="99"/>
      <c r="AB169" s="99"/>
    </row>
    <row r="170" spans="1:28" x14ac:dyDescent="0.3">
      <c r="A170" s="99"/>
      <c r="B170" s="99"/>
      <c r="C170" s="99"/>
      <c r="D170" s="99"/>
      <c r="E170" s="99"/>
      <c r="F170" s="99"/>
      <c r="G170" s="99"/>
      <c r="H170" s="99"/>
      <c r="I170" s="99"/>
      <c r="J170" s="99"/>
      <c r="K170" s="99"/>
      <c r="L170" s="99"/>
      <c r="M170" s="99"/>
      <c r="N170" s="99"/>
      <c r="O170" s="99"/>
      <c r="P170" s="99"/>
      <c r="Q170" s="99"/>
      <c r="R170" s="99"/>
      <c r="S170" s="99"/>
      <c r="T170" s="99"/>
      <c r="U170" s="99"/>
      <c r="V170" s="99"/>
      <c r="W170" s="99"/>
      <c r="X170" s="99"/>
      <c r="Y170" s="99"/>
      <c r="Z170" s="99"/>
      <c r="AA170" s="99"/>
      <c r="AB170" s="99"/>
    </row>
    <row r="171" spans="1:28" x14ac:dyDescent="0.3">
      <c r="A171" s="99"/>
      <c r="B171" s="99"/>
      <c r="C171" s="99"/>
      <c r="D171" s="99"/>
      <c r="E171" s="99"/>
      <c r="F171" s="99"/>
      <c r="G171" s="99"/>
      <c r="H171" s="99"/>
      <c r="I171" s="99"/>
      <c r="J171" s="99"/>
      <c r="K171" s="99"/>
      <c r="L171" s="99"/>
      <c r="M171" s="99"/>
      <c r="N171" s="99"/>
      <c r="O171" s="99"/>
      <c r="P171" s="99"/>
      <c r="Q171" s="99"/>
      <c r="R171" s="99"/>
      <c r="S171" s="99"/>
      <c r="T171" s="99"/>
      <c r="U171" s="99"/>
      <c r="V171" s="99"/>
      <c r="W171" s="99"/>
      <c r="X171" s="99"/>
      <c r="Y171" s="99"/>
      <c r="Z171" s="99"/>
      <c r="AA171" s="99"/>
      <c r="AB171" s="99"/>
    </row>
    <row r="172" spans="1:28" x14ac:dyDescent="0.3">
      <c r="A172" s="99"/>
      <c r="B172" s="99"/>
      <c r="C172" s="99"/>
      <c r="D172" s="99"/>
      <c r="E172" s="99"/>
      <c r="F172" s="99"/>
      <c r="G172" s="99"/>
      <c r="H172" s="99"/>
      <c r="I172" s="99"/>
      <c r="J172" s="99"/>
      <c r="K172" s="99"/>
      <c r="L172" s="99"/>
      <c r="M172" s="99"/>
      <c r="N172" s="99"/>
      <c r="O172" s="99"/>
      <c r="P172" s="99"/>
      <c r="Q172" s="99"/>
      <c r="R172" s="99"/>
      <c r="S172" s="99"/>
      <c r="T172" s="99"/>
      <c r="U172" s="99"/>
      <c r="V172" s="99"/>
      <c r="W172" s="99"/>
      <c r="X172" s="99"/>
      <c r="Y172" s="99"/>
      <c r="Z172" s="99"/>
      <c r="AA172" s="99"/>
      <c r="AB172" s="99"/>
    </row>
    <row r="173" spans="1:28" x14ac:dyDescent="0.3">
      <c r="A173" s="99"/>
      <c r="B173" s="99"/>
      <c r="C173" s="99"/>
      <c r="D173" s="99"/>
      <c r="E173" s="99"/>
      <c r="F173" s="99"/>
      <c r="G173" s="99"/>
      <c r="H173" s="99"/>
      <c r="I173" s="99"/>
      <c r="J173" s="99"/>
      <c r="K173" s="99"/>
      <c r="L173" s="99"/>
      <c r="M173" s="99"/>
      <c r="N173" s="99"/>
      <c r="O173" s="99"/>
      <c r="P173" s="99"/>
      <c r="Q173" s="99"/>
      <c r="R173" s="99"/>
      <c r="S173" s="99"/>
      <c r="T173" s="99"/>
      <c r="U173" s="99"/>
      <c r="V173" s="99"/>
      <c r="W173" s="99"/>
      <c r="X173" s="99"/>
      <c r="Y173" s="99"/>
      <c r="Z173" s="99"/>
      <c r="AA173" s="99"/>
      <c r="AB173" s="99"/>
    </row>
    <row r="174" spans="1:28" x14ac:dyDescent="0.3">
      <c r="A174" s="99"/>
      <c r="B174" s="99"/>
      <c r="C174" s="99"/>
      <c r="D174" s="99"/>
      <c r="E174" s="99"/>
      <c r="F174" s="99"/>
      <c r="G174" s="99"/>
      <c r="H174" s="99"/>
      <c r="I174" s="99"/>
      <c r="J174" s="99"/>
      <c r="K174" s="99"/>
      <c r="L174" s="99"/>
      <c r="M174" s="99"/>
      <c r="N174" s="99"/>
      <c r="O174" s="99"/>
      <c r="P174" s="99"/>
      <c r="Q174" s="99"/>
      <c r="R174" s="99"/>
      <c r="S174" s="99"/>
      <c r="T174" s="99"/>
      <c r="U174" s="99"/>
      <c r="V174" s="99"/>
      <c r="W174" s="99"/>
      <c r="X174" s="99"/>
      <c r="Y174" s="99"/>
      <c r="Z174" s="99"/>
      <c r="AA174" s="99"/>
      <c r="AB174" s="99"/>
    </row>
    <row r="175" spans="1:28" x14ac:dyDescent="0.3">
      <c r="A175" s="99"/>
      <c r="B175" s="99"/>
      <c r="C175" s="99"/>
      <c r="D175" s="99"/>
      <c r="E175" s="99"/>
      <c r="F175" s="99"/>
      <c r="G175" s="99"/>
      <c r="H175" s="99"/>
      <c r="I175" s="99"/>
      <c r="J175" s="99"/>
      <c r="K175" s="99"/>
      <c r="L175" s="99"/>
      <c r="M175" s="99"/>
      <c r="N175" s="99"/>
      <c r="O175" s="99"/>
      <c r="P175" s="99"/>
      <c r="Q175" s="99"/>
      <c r="R175" s="99"/>
      <c r="S175" s="99"/>
      <c r="T175" s="99"/>
      <c r="U175" s="99"/>
      <c r="V175" s="99"/>
      <c r="W175" s="99"/>
      <c r="X175" s="99"/>
      <c r="Y175" s="99"/>
      <c r="Z175" s="99"/>
      <c r="AA175" s="99"/>
      <c r="AB175" s="99"/>
    </row>
    <row r="176" spans="1:28" x14ac:dyDescent="0.3">
      <c r="A176" s="99"/>
      <c r="B176" s="99"/>
      <c r="C176" s="99"/>
      <c r="D176" s="99"/>
      <c r="E176" s="99"/>
      <c r="F176" s="99"/>
      <c r="G176" s="99"/>
      <c r="H176" s="99"/>
      <c r="I176" s="99"/>
      <c r="J176" s="99"/>
      <c r="K176" s="99"/>
      <c r="L176" s="99"/>
      <c r="M176" s="99"/>
      <c r="N176" s="99"/>
      <c r="O176" s="99"/>
      <c r="P176" s="99"/>
      <c r="Q176" s="99"/>
      <c r="R176" s="99"/>
      <c r="S176" s="99"/>
      <c r="T176" s="99"/>
      <c r="U176" s="99"/>
      <c r="V176" s="99"/>
      <c r="W176" s="99"/>
      <c r="X176" s="99"/>
      <c r="Y176" s="99"/>
      <c r="Z176" s="99"/>
      <c r="AA176" s="99"/>
      <c r="AB176" s="99"/>
    </row>
    <row r="177" spans="1:28" x14ac:dyDescent="0.3">
      <c r="A177" s="99"/>
      <c r="B177" s="99"/>
      <c r="C177" s="99"/>
      <c r="D177" s="99"/>
      <c r="E177" s="99"/>
      <c r="F177" s="99"/>
      <c r="G177" s="99"/>
      <c r="H177" s="99"/>
      <c r="I177" s="99"/>
      <c r="J177" s="99"/>
      <c r="K177" s="99"/>
      <c r="L177" s="99"/>
      <c r="M177" s="99"/>
      <c r="N177" s="99"/>
      <c r="O177" s="99"/>
      <c r="P177" s="99"/>
      <c r="Q177" s="99"/>
      <c r="R177" s="99"/>
      <c r="S177" s="99"/>
      <c r="T177" s="99"/>
      <c r="U177" s="99"/>
      <c r="V177" s="99"/>
      <c r="W177" s="99"/>
      <c r="X177" s="99"/>
      <c r="Y177" s="99"/>
      <c r="Z177" s="99"/>
      <c r="AA177" s="99"/>
      <c r="AB177" s="99"/>
    </row>
    <row r="178" spans="1:28" x14ac:dyDescent="0.3">
      <c r="A178" s="99"/>
      <c r="B178" s="99"/>
      <c r="C178" s="99"/>
      <c r="D178" s="99"/>
      <c r="E178" s="99"/>
      <c r="F178" s="99"/>
      <c r="G178" s="99"/>
      <c r="H178" s="99"/>
      <c r="I178" s="99"/>
      <c r="J178" s="99"/>
      <c r="K178" s="99"/>
      <c r="L178" s="99"/>
      <c r="M178" s="99"/>
      <c r="N178" s="99"/>
      <c r="O178" s="99"/>
      <c r="P178" s="99"/>
      <c r="Q178" s="99"/>
      <c r="R178" s="99"/>
      <c r="S178" s="99"/>
      <c r="T178" s="99"/>
      <c r="U178" s="99"/>
      <c r="V178" s="99"/>
      <c r="W178" s="99"/>
      <c r="X178" s="99"/>
      <c r="Y178" s="99"/>
      <c r="Z178" s="99"/>
      <c r="AA178" s="99"/>
      <c r="AB178" s="99"/>
    </row>
    <row r="179" spans="1:28" x14ac:dyDescent="0.3">
      <c r="A179" s="99"/>
      <c r="B179" s="99"/>
      <c r="C179" s="99"/>
      <c r="D179" s="99"/>
      <c r="E179" s="99"/>
      <c r="F179" s="99"/>
      <c r="G179" s="99"/>
      <c r="H179" s="99"/>
      <c r="I179" s="99"/>
      <c r="J179" s="99"/>
      <c r="K179" s="99"/>
      <c r="L179" s="99"/>
      <c r="M179" s="99"/>
      <c r="N179" s="99"/>
      <c r="O179" s="99"/>
      <c r="P179" s="99"/>
      <c r="Q179" s="99"/>
      <c r="R179" s="99"/>
      <c r="S179" s="99"/>
      <c r="T179" s="99"/>
      <c r="U179" s="99"/>
      <c r="V179" s="99"/>
      <c r="W179" s="99"/>
      <c r="X179" s="99"/>
      <c r="Y179" s="99"/>
      <c r="Z179" s="99"/>
      <c r="AA179" s="99"/>
      <c r="AB179" s="99"/>
    </row>
    <row r="180" spans="1:28" x14ac:dyDescent="0.3">
      <c r="A180" s="99"/>
      <c r="B180" s="99"/>
      <c r="C180" s="99"/>
      <c r="D180" s="99"/>
      <c r="E180" s="99"/>
      <c r="F180" s="99"/>
      <c r="G180" s="99"/>
      <c r="H180" s="99"/>
      <c r="I180" s="99"/>
      <c r="J180" s="99"/>
      <c r="K180" s="99"/>
      <c r="L180" s="99"/>
      <c r="M180" s="99"/>
      <c r="N180" s="99"/>
      <c r="O180" s="99"/>
      <c r="P180" s="99"/>
      <c r="Q180" s="99"/>
      <c r="R180" s="99"/>
      <c r="S180" s="99"/>
      <c r="T180" s="99"/>
      <c r="U180" s="99"/>
      <c r="V180" s="99"/>
      <c r="W180" s="99"/>
      <c r="X180" s="99"/>
      <c r="Y180" s="99"/>
      <c r="Z180" s="99"/>
      <c r="AA180" s="99"/>
      <c r="AB180" s="99"/>
    </row>
    <row r="181" spans="1:28" x14ac:dyDescent="0.3">
      <c r="A181" s="99"/>
      <c r="B181" s="99"/>
      <c r="C181" s="99"/>
      <c r="D181" s="99"/>
      <c r="E181" s="99"/>
      <c r="F181" s="99"/>
      <c r="G181" s="99"/>
      <c r="H181" s="99"/>
      <c r="I181" s="99"/>
      <c r="J181" s="99"/>
      <c r="K181" s="99"/>
      <c r="L181" s="99"/>
      <c r="M181" s="99"/>
      <c r="N181" s="99"/>
      <c r="O181" s="99"/>
      <c r="P181" s="99"/>
      <c r="Q181" s="99"/>
      <c r="R181" s="99"/>
      <c r="S181" s="99"/>
      <c r="T181" s="99"/>
      <c r="U181" s="99"/>
      <c r="V181" s="99"/>
      <c r="W181" s="99"/>
      <c r="X181" s="99"/>
      <c r="Y181" s="99"/>
      <c r="Z181" s="99"/>
      <c r="AA181" s="99"/>
      <c r="AB181" s="99"/>
    </row>
    <row r="182" spans="1:28" x14ac:dyDescent="0.3">
      <c r="A182" s="99"/>
      <c r="B182" s="99"/>
      <c r="C182" s="99"/>
      <c r="D182" s="99"/>
      <c r="E182" s="99"/>
      <c r="F182" s="99"/>
      <c r="G182" s="99"/>
      <c r="H182" s="99"/>
      <c r="I182" s="99"/>
      <c r="J182" s="99"/>
      <c r="K182" s="99"/>
      <c r="L182" s="99"/>
      <c r="M182" s="99"/>
      <c r="N182" s="99"/>
      <c r="O182" s="99"/>
      <c r="P182" s="99"/>
      <c r="Q182" s="99"/>
      <c r="R182" s="99"/>
      <c r="S182" s="99"/>
      <c r="T182" s="99"/>
      <c r="U182" s="99"/>
      <c r="V182" s="99"/>
      <c r="W182" s="99"/>
      <c r="X182" s="99"/>
      <c r="Y182" s="99"/>
      <c r="Z182" s="99"/>
      <c r="AA182" s="99"/>
      <c r="AB182" s="99"/>
    </row>
    <row r="183" spans="1:28" x14ac:dyDescent="0.3">
      <c r="A183" s="99"/>
      <c r="B183" s="99"/>
      <c r="C183" s="99"/>
      <c r="D183" s="99"/>
      <c r="E183" s="99"/>
      <c r="F183" s="99"/>
      <c r="G183" s="99"/>
      <c r="H183" s="99"/>
      <c r="I183" s="99"/>
      <c r="J183" s="99"/>
      <c r="K183" s="99"/>
      <c r="L183" s="99"/>
      <c r="M183" s="99"/>
      <c r="N183" s="99"/>
      <c r="O183" s="99"/>
      <c r="P183" s="99"/>
      <c r="Q183" s="99"/>
      <c r="R183" s="99"/>
      <c r="S183" s="99"/>
      <c r="T183" s="99"/>
      <c r="U183" s="99"/>
      <c r="V183" s="99"/>
      <c r="W183" s="99"/>
      <c r="X183" s="99"/>
      <c r="Y183" s="99"/>
      <c r="Z183" s="99"/>
      <c r="AA183" s="99"/>
      <c r="AB183" s="99"/>
    </row>
    <row r="184" spans="1:28" x14ac:dyDescent="0.3">
      <c r="A184" s="99"/>
      <c r="B184" s="99"/>
      <c r="C184" s="99"/>
      <c r="D184" s="99"/>
      <c r="E184" s="99"/>
      <c r="F184" s="99"/>
      <c r="G184" s="99"/>
      <c r="H184" s="99"/>
      <c r="I184" s="99"/>
      <c r="J184" s="99"/>
      <c r="K184" s="99"/>
      <c r="L184" s="99"/>
      <c r="M184" s="99"/>
      <c r="N184" s="99"/>
      <c r="O184" s="99"/>
      <c r="P184" s="99"/>
      <c r="Q184" s="99"/>
      <c r="R184" s="99"/>
      <c r="S184" s="99"/>
      <c r="T184" s="99"/>
      <c r="U184" s="99"/>
      <c r="V184" s="99"/>
      <c r="W184" s="99"/>
      <c r="X184" s="99"/>
      <c r="Y184" s="99"/>
      <c r="Z184" s="99"/>
      <c r="AA184" s="99"/>
      <c r="AB184" s="99"/>
    </row>
    <row r="185" spans="1:28" x14ac:dyDescent="0.3">
      <c r="A185" s="99"/>
      <c r="B185" s="99"/>
      <c r="C185" s="99"/>
      <c r="D185" s="99"/>
      <c r="E185" s="99"/>
      <c r="F185" s="99"/>
      <c r="G185" s="99"/>
      <c r="H185" s="99"/>
      <c r="I185" s="99"/>
      <c r="J185" s="99"/>
      <c r="K185" s="99"/>
      <c r="L185" s="99"/>
      <c r="M185" s="99"/>
      <c r="N185" s="99"/>
      <c r="O185" s="99"/>
      <c r="P185" s="99"/>
      <c r="Q185" s="99"/>
      <c r="R185" s="99"/>
      <c r="S185" s="99"/>
      <c r="T185" s="99"/>
      <c r="U185" s="99"/>
      <c r="V185" s="99"/>
      <c r="W185" s="99"/>
      <c r="X185" s="99"/>
      <c r="Y185" s="99"/>
      <c r="Z185" s="99"/>
      <c r="AA185" s="99"/>
      <c r="AB185" s="99"/>
    </row>
    <row r="186" spans="1:28" x14ac:dyDescent="0.3">
      <c r="A186" s="99"/>
      <c r="B186" s="99"/>
      <c r="C186" s="99"/>
      <c r="D186" s="99"/>
      <c r="E186" s="99"/>
      <c r="F186" s="99"/>
      <c r="G186" s="99"/>
      <c r="H186" s="99"/>
      <c r="I186" s="99"/>
      <c r="J186" s="99"/>
      <c r="K186" s="99"/>
      <c r="L186" s="99"/>
      <c r="M186" s="99"/>
      <c r="N186" s="99"/>
      <c r="O186" s="99"/>
      <c r="P186" s="99"/>
      <c r="Q186" s="99"/>
      <c r="R186" s="99"/>
      <c r="S186" s="99"/>
      <c r="T186" s="99"/>
      <c r="U186" s="99"/>
      <c r="V186" s="99"/>
      <c r="W186" s="99"/>
      <c r="X186" s="99"/>
      <c r="Y186" s="99"/>
      <c r="Z186" s="99"/>
      <c r="AA186" s="99"/>
      <c r="AB186" s="99"/>
    </row>
    <row r="187" spans="1:28" x14ac:dyDescent="0.3">
      <c r="A187" s="99"/>
      <c r="B187" s="99"/>
      <c r="C187" s="99"/>
      <c r="D187" s="99"/>
      <c r="E187" s="99"/>
      <c r="F187" s="99"/>
      <c r="G187" s="99"/>
      <c r="H187" s="99"/>
      <c r="I187" s="99"/>
      <c r="J187" s="99"/>
      <c r="K187" s="99"/>
      <c r="L187" s="99"/>
      <c r="M187" s="99"/>
      <c r="N187" s="99"/>
      <c r="O187" s="99"/>
      <c r="P187" s="99"/>
      <c r="Q187" s="99"/>
      <c r="R187" s="99"/>
      <c r="S187" s="99"/>
      <c r="T187" s="99"/>
      <c r="U187" s="99"/>
      <c r="V187" s="99"/>
      <c r="W187" s="99"/>
      <c r="X187" s="99"/>
      <c r="Y187" s="99"/>
      <c r="Z187" s="99"/>
      <c r="AA187" s="99"/>
      <c r="AB187" s="99"/>
    </row>
    <row r="188" spans="1:28" x14ac:dyDescent="0.3">
      <c r="A188" s="99"/>
      <c r="B188" s="99"/>
      <c r="C188" s="99"/>
      <c r="D188" s="99"/>
      <c r="E188" s="99"/>
      <c r="F188" s="99"/>
      <c r="G188" s="99"/>
      <c r="H188" s="99"/>
      <c r="I188" s="99"/>
      <c r="J188" s="99"/>
      <c r="K188" s="99"/>
      <c r="L188" s="99"/>
      <c r="M188" s="99"/>
      <c r="N188" s="99"/>
      <c r="O188" s="99"/>
      <c r="P188" s="99"/>
      <c r="Q188" s="99"/>
      <c r="R188" s="99"/>
      <c r="S188" s="99"/>
      <c r="T188" s="99"/>
      <c r="U188" s="99"/>
      <c r="V188" s="99"/>
      <c r="W188" s="99"/>
      <c r="X188" s="99"/>
      <c r="Y188" s="99"/>
      <c r="Z188" s="99"/>
      <c r="AA188" s="99"/>
      <c r="AB188" s="99"/>
    </row>
    <row r="189" spans="1:28" x14ac:dyDescent="0.3">
      <c r="A189" s="99"/>
      <c r="B189" s="99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99"/>
      <c r="O189" s="99"/>
      <c r="P189" s="99"/>
      <c r="Q189" s="99"/>
      <c r="R189" s="99"/>
      <c r="S189" s="99"/>
      <c r="T189" s="99"/>
      <c r="U189" s="99"/>
      <c r="V189" s="99"/>
      <c r="W189" s="99"/>
      <c r="X189" s="99"/>
      <c r="Y189" s="99"/>
      <c r="Z189" s="99"/>
      <c r="AA189" s="99"/>
      <c r="AB189" s="99"/>
    </row>
    <row r="190" spans="1:28" x14ac:dyDescent="0.3">
      <c r="A190" s="99"/>
      <c r="B190" s="99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99"/>
      <c r="O190" s="99"/>
      <c r="P190" s="99"/>
      <c r="Q190" s="99"/>
      <c r="R190" s="99"/>
      <c r="S190" s="99"/>
      <c r="T190" s="99"/>
      <c r="U190" s="99"/>
      <c r="V190" s="99"/>
      <c r="W190" s="99"/>
      <c r="X190" s="99"/>
      <c r="Y190" s="99"/>
      <c r="Z190" s="99"/>
      <c r="AA190" s="99"/>
      <c r="AB190" s="99"/>
    </row>
    <row r="191" spans="1:28" x14ac:dyDescent="0.3">
      <c r="A191" s="99"/>
      <c r="B191" s="99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99"/>
      <c r="O191" s="99"/>
      <c r="P191" s="99"/>
      <c r="Q191" s="99"/>
      <c r="R191" s="99"/>
      <c r="S191" s="99"/>
      <c r="T191" s="99"/>
      <c r="U191" s="99"/>
      <c r="V191" s="99"/>
      <c r="W191" s="99"/>
      <c r="X191" s="99"/>
      <c r="Y191" s="99"/>
      <c r="Z191" s="99"/>
      <c r="AA191" s="99"/>
      <c r="AB191" s="99"/>
    </row>
    <row r="192" spans="1:28" x14ac:dyDescent="0.3">
      <c r="A192" s="99"/>
      <c r="B192" s="99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99"/>
      <c r="O192" s="99"/>
      <c r="P192" s="99"/>
      <c r="Q192" s="99"/>
      <c r="R192" s="99"/>
      <c r="S192" s="99"/>
      <c r="T192" s="99"/>
      <c r="U192" s="99"/>
      <c r="V192" s="99"/>
      <c r="W192" s="99"/>
      <c r="X192" s="99"/>
      <c r="Y192" s="99"/>
      <c r="Z192" s="99"/>
      <c r="AA192" s="99"/>
      <c r="AB192" s="99"/>
    </row>
    <row r="193" spans="1:28" x14ac:dyDescent="0.3">
      <c r="A193" s="99"/>
      <c r="B193" s="99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99"/>
      <c r="O193" s="99"/>
      <c r="P193" s="99"/>
      <c r="Q193" s="99"/>
      <c r="R193" s="99"/>
      <c r="S193" s="99"/>
      <c r="T193" s="99"/>
      <c r="U193" s="99"/>
      <c r="V193" s="99"/>
      <c r="W193" s="99"/>
      <c r="X193" s="99"/>
      <c r="Y193" s="99"/>
      <c r="Z193" s="99"/>
      <c r="AA193" s="99"/>
      <c r="AB193" s="99"/>
    </row>
    <row r="194" spans="1:28" x14ac:dyDescent="0.3">
      <c r="A194" s="99"/>
      <c r="B194" s="99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99"/>
      <c r="O194" s="99"/>
      <c r="P194" s="99"/>
      <c r="Q194" s="99"/>
      <c r="R194" s="99"/>
      <c r="S194" s="99"/>
      <c r="T194" s="99"/>
      <c r="U194" s="99"/>
      <c r="V194" s="99"/>
      <c r="W194" s="99"/>
      <c r="X194" s="99"/>
      <c r="Y194" s="99"/>
      <c r="Z194" s="99"/>
      <c r="AA194" s="99"/>
      <c r="AB194" s="99"/>
    </row>
    <row r="195" spans="1:28" x14ac:dyDescent="0.3">
      <c r="A195" s="99"/>
      <c r="B195" s="99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99"/>
      <c r="O195" s="99"/>
      <c r="P195" s="99"/>
      <c r="Q195" s="99"/>
      <c r="R195" s="99"/>
      <c r="S195" s="99"/>
      <c r="T195" s="99"/>
      <c r="U195" s="99"/>
      <c r="V195" s="99"/>
      <c r="W195" s="99"/>
      <c r="X195" s="99"/>
      <c r="Y195" s="99"/>
      <c r="Z195" s="99"/>
      <c r="AA195" s="99"/>
      <c r="AB195" s="99"/>
    </row>
    <row r="196" spans="1:28" x14ac:dyDescent="0.3">
      <c r="A196" s="99"/>
      <c r="B196" s="99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99"/>
      <c r="O196" s="99"/>
      <c r="P196" s="99"/>
      <c r="Q196" s="99"/>
      <c r="R196" s="99"/>
      <c r="S196" s="99"/>
      <c r="T196" s="99"/>
      <c r="U196" s="99"/>
      <c r="V196" s="99"/>
      <c r="W196" s="99"/>
      <c r="X196" s="99"/>
      <c r="Y196" s="99"/>
      <c r="Z196" s="99"/>
      <c r="AA196" s="99"/>
      <c r="AB196" s="99"/>
    </row>
    <row r="197" spans="1:28" x14ac:dyDescent="0.3">
      <c r="A197" s="99"/>
      <c r="B197" s="99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99"/>
      <c r="O197" s="99"/>
      <c r="P197" s="99"/>
      <c r="Q197" s="99"/>
      <c r="R197" s="99"/>
      <c r="S197" s="99"/>
      <c r="T197" s="99"/>
      <c r="U197" s="99"/>
      <c r="V197" s="99"/>
      <c r="W197" s="99"/>
      <c r="X197" s="99"/>
      <c r="Y197" s="99"/>
      <c r="Z197" s="99"/>
      <c r="AA197" s="99"/>
      <c r="AB197" s="99"/>
    </row>
    <row r="198" spans="1:28" x14ac:dyDescent="0.3">
      <c r="A198" s="99"/>
      <c r="B198" s="99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99"/>
      <c r="O198" s="99"/>
      <c r="P198" s="99"/>
      <c r="Q198" s="99"/>
      <c r="R198" s="99"/>
      <c r="S198" s="99"/>
      <c r="T198" s="99"/>
      <c r="U198" s="99"/>
      <c r="V198" s="99"/>
      <c r="W198" s="99"/>
      <c r="X198" s="99"/>
      <c r="Y198" s="99"/>
      <c r="Z198" s="99"/>
      <c r="AA198" s="99"/>
      <c r="AB198" s="99"/>
    </row>
    <row r="199" spans="1:28" x14ac:dyDescent="0.3">
      <c r="A199" s="99"/>
      <c r="B199" s="99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99"/>
      <c r="O199" s="99"/>
      <c r="P199" s="99"/>
      <c r="Q199" s="99"/>
      <c r="R199" s="99"/>
      <c r="S199" s="99"/>
      <c r="T199" s="99"/>
      <c r="U199" s="99"/>
      <c r="V199" s="99"/>
      <c r="W199" s="99"/>
      <c r="X199" s="99"/>
      <c r="Y199" s="99"/>
      <c r="Z199" s="99"/>
      <c r="AA199" s="99"/>
      <c r="AB199" s="99"/>
    </row>
    <row r="200" spans="1:28" x14ac:dyDescent="0.3">
      <c r="A200" s="99"/>
      <c r="B200" s="99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99"/>
      <c r="O200" s="99"/>
      <c r="P200" s="99"/>
      <c r="Q200" s="99"/>
      <c r="R200" s="99"/>
      <c r="S200" s="99"/>
      <c r="T200" s="99"/>
      <c r="U200" s="99"/>
      <c r="V200" s="99"/>
      <c r="W200" s="99"/>
      <c r="X200" s="99"/>
      <c r="Y200" s="99"/>
      <c r="Z200" s="99"/>
      <c r="AA200" s="99"/>
      <c r="AB200" s="99"/>
    </row>
    <row r="201" spans="1:28" x14ac:dyDescent="0.3">
      <c r="A201" s="99"/>
      <c r="B201" s="99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99"/>
      <c r="O201" s="99"/>
      <c r="P201" s="99"/>
      <c r="Q201" s="99"/>
      <c r="R201" s="99"/>
      <c r="S201" s="99"/>
      <c r="T201" s="99"/>
      <c r="U201" s="99"/>
      <c r="V201" s="99"/>
      <c r="W201" s="99"/>
      <c r="X201" s="99"/>
      <c r="Y201" s="99"/>
      <c r="Z201" s="99"/>
      <c r="AA201" s="99"/>
      <c r="AB201" s="99"/>
    </row>
    <row r="202" spans="1:28" x14ac:dyDescent="0.3">
      <c r="A202" s="99"/>
      <c r="B202" s="99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99"/>
      <c r="O202" s="99"/>
      <c r="P202" s="99"/>
      <c r="Q202" s="99"/>
      <c r="R202" s="99"/>
      <c r="S202" s="99"/>
      <c r="T202" s="99"/>
      <c r="U202" s="99"/>
      <c r="V202" s="99"/>
      <c r="W202" s="99"/>
      <c r="X202" s="99"/>
      <c r="Y202" s="99"/>
      <c r="Z202" s="99"/>
      <c r="AA202" s="99"/>
      <c r="AB202" s="99"/>
    </row>
    <row r="203" spans="1:28" x14ac:dyDescent="0.3">
      <c r="A203" s="99"/>
      <c r="B203" s="99"/>
      <c r="C203" s="99"/>
      <c r="D203" s="99"/>
      <c r="E203" s="99"/>
      <c r="F203" s="99"/>
      <c r="G203" s="99"/>
      <c r="H203" s="99"/>
      <c r="I203" s="99"/>
      <c r="J203" s="99"/>
      <c r="K203" s="99"/>
      <c r="L203" s="99"/>
      <c r="M203" s="99"/>
      <c r="N203" s="99"/>
      <c r="O203" s="99"/>
      <c r="P203" s="99"/>
      <c r="Q203" s="99"/>
      <c r="R203" s="99"/>
      <c r="S203" s="99"/>
      <c r="T203" s="99"/>
      <c r="U203" s="99"/>
      <c r="V203" s="99"/>
      <c r="W203" s="99"/>
      <c r="X203" s="99"/>
      <c r="Y203" s="99"/>
      <c r="Z203" s="99"/>
      <c r="AA203" s="99"/>
      <c r="AB203" s="99"/>
    </row>
    <row r="204" spans="1:28" x14ac:dyDescent="0.3">
      <c r="A204" s="99"/>
      <c r="B204" s="99"/>
      <c r="C204" s="99"/>
      <c r="D204" s="99"/>
      <c r="E204" s="99"/>
      <c r="F204" s="99"/>
      <c r="G204" s="99"/>
      <c r="H204" s="99"/>
      <c r="I204" s="99"/>
      <c r="J204" s="99"/>
      <c r="K204" s="99"/>
      <c r="L204" s="99"/>
      <c r="M204" s="99"/>
      <c r="N204" s="99"/>
      <c r="O204" s="99"/>
      <c r="P204" s="99"/>
      <c r="Q204" s="99"/>
      <c r="R204" s="99"/>
      <c r="S204" s="99"/>
      <c r="T204" s="99"/>
      <c r="U204" s="99"/>
      <c r="V204" s="99"/>
      <c r="W204" s="99"/>
      <c r="X204" s="99"/>
      <c r="Y204" s="99"/>
      <c r="Z204" s="99"/>
      <c r="AA204" s="99"/>
      <c r="AB204" s="99"/>
    </row>
    <row r="205" spans="1:28" x14ac:dyDescent="0.3">
      <c r="A205" s="99"/>
      <c r="B205" s="99"/>
      <c r="C205" s="99"/>
      <c r="D205" s="99"/>
      <c r="E205" s="99"/>
      <c r="F205" s="99"/>
      <c r="G205" s="99"/>
      <c r="H205" s="99"/>
      <c r="I205" s="99"/>
      <c r="J205" s="99"/>
      <c r="K205" s="99"/>
      <c r="L205" s="99"/>
      <c r="M205" s="99"/>
      <c r="N205" s="99"/>
      <c r="O205" s="99"/>
      <c r="P205" s="99"/>
      <c r="Q205" s="99"/>
      <c r="R205" s="99"/>
      <c r="S205" s="99"/>
      <c r="T205" s="99"/>
      <c r="U205" s="99"/>
      <c r="V205" s="99"/>
      <c r="W205" s="99"/>
      <c r="X205" s="99"/>
      <c r="Y205" s="99"/>
      <c r="Z205" s="99"/>
      <c r="AA205" s="99"/>
      <c r="AB205" s="99"/>
    </row>
    <row r="206" spans="1:28" x14ac:dyDescent="0.3">
      <c r="A206" s="99"/>
      <c r="B206" s="99"/>
      <c r="C206" s="99"/>
      <c r="D206" s="99"/>
      <c r="E206" s="99"/>
      <c r="F206" s="99"/>
      <c r="G206" s="99"/>
      <c r="H206" s="99"/>
      <c r="I206" s="99"/>
      <c r="J206" s="99"/>
      <c r="K206" s="99"/>
      <c r="L206" s="99"/>
      <c r="M206" s="99"/>
      <c r="N206" s="99"/>
      <c r="O206" s="99"/>
      <c r="P206" s="99"/>
      <c r="Q206" s="99"/>
      <c r="R206" s="99"/>
      <c r="S206" s="99"/>
      <c r="T206" s="99"/>
      <c r="U206" s="99"/>
      <c r="V206" s="99"/>
      <c r="W206" s="99"/>
      <c r="X206" s="99"/>
      <c r="Y206" s="99"/>
      <c r="Z206" s="99"/>
      <c r="AA206" s="99"/>
      <c r="AB206" s="99"/>
    </row>
    <row r="207" spans="1:28" x14ac:dyDescent="0.3">
      <c r="A207" s="99"/>
      <c r="B207" s="99"/>
      <c r="C207" s="99"/>
      <c r="D207" s="99"/>
      <c r="E207" s="99"/>
      <c r="F207" s="99"/>
      <c r="G207" s="99"/>
      <c r="H207" s="99"/>
      <c r="I207" s="99"/>
      <c r="J207" s="99"/>
      <c r="K207" s="99"/>
      <c r="L207" s="99"/>
      <c r="M207" s="99"/>
      <c r="N207" s="99"/>
      <c r="O207" s="99"/>
      <c r="P207" s="99"/>
      <c r="Q207" s="99"/>
      <c r="R207" s="99"/>
      <c r="S207" s="99"/>
      <c r="T207" s="99"/>
      <c r="U207" s="99"/>
      <c r="V207" s="99"/>
      <c r="W207" s="99"/>
      <c r="X207" s="99"/>
      <c r="Y207" s="99"/>
      <c r="Z207" s="99"/>
      <c r="AA207" s="99"/>
      <c r="AB207" s="99"/>
    </row>
    <row r="208" spans="1:28" x14ac:dyDescent="0.3">
      <c r="A208" s="99"/>
      <c r="B208" s="99"/>
      <c r="C208" s="99"/>
      <c r="D208" s="99"/>
      <c r="E208" s="99"/>
      <c r="F208" s="99"/>
      <c r="G208" s="99"/>
      <c r="H208" s="99"/>
      <c r="I208" s="99"/>
      <c r="J208" s="99"/>
      <c r="K208" s="99"/>
      <c r="L208" s="99"/>
      <c r="M208" s="99"/>
      <c r="N208" s="99"/>
      <c r="O208" s="99"/>
      <c r="P208" s="99"/>
      <c r="Q208" s="99"/>
      <c r="R208" s="99"/>
      <c r="S208" s="99"/>
      <c r="T208" s="99"/>
      <c r="U208" s="99"/>
      <c r="V208" s="99"/>
      <c r="W208" s="99"/>
      <c r="X208" s="99"/>
      <c r="Y208" s="99"/>
      <c r="Z208" s="99"/>
      <c r="AA208" s="99"/>
      <c r="AB208" s="99"/>
    </row>
    <row r="209" spans="1:28" x14ac:dyDescent="0.3">
      <c r="A209" s="99"/>
      <c r="B209" s="99"/>
      <c r="C209" s="99"/>
      <c r="D209" s="99"/>
      <c r="E209" s="99"/>
      <c r="F209" s="99"/>
      <c r="G209" s="99"/>
      <c r="H209" s="99"/>
      <c r="I209" s="99"/>
      <c r="J209" s="99"/>
      <c r="K209" s="99"/>
      <c r="L209" s="99"/>
      <c r="M209" s="99"/>
      <c r="N209" s="99"/>
      <c r="O209" s="99"/>
      <c r="P209" s="99"/>
      <c r="Q209" s="99"/>
      <c r="R209" s="99"/>
      <c r="S209" s="99"/>
      <c r="T209" s="99"/>
      <c r="U209" s="99"/>
      <c r="V209" s="99"/>
      <c r="W209" s="99"/>
      <c r="X209" s="99"/>
      <c r="Y209" s="99"/>
      <c r="Z209" s="99"/>
      <c r="AA209" s="99"/>
      <c r="AB209" s="99"/>
    </row>
    <row r="210" spans="1:28" x14ac:dyDescent="0.3">
      <c r="A210" s="99"/>
      <c r="B210" s="99"/>
      <c r="C210" s="99"/>
      <c r="D210" s="99"/>
      <c r="E210" s="99"/>
      <c r="F210" s="99"/>
      <c r="G210" s="99"/>
      <c r="H210" s="99"/>
      <c r="I210" s="99"/>
      <c r="J210" s="99"/>
      <c r="K210" s="99"/>
      <c r="L210" s="99"/>
      <c r="M210" s="99"/>
      <c r="N210" s="99"/>
      <c r="O210" s="99"/>
      <c r="P210" s="99"/>
      <c r="Q210" s="99"/>
      <c r="R210" s="99"/>
      <c r="S210" s="99"/>
      <c r="T210" s="99"/>
      <c r="U210" s="99"/>
      <c r="V210" s="99"/>
      <c r="W210" s="99"/>
      <c r="X210" s="99"/>
      <c r="Y210" s="99"/>
      <c r="Z210" s="99"/>
      <c r="AA210" s="99"/>
      <c r="AB210" s="99"/>
    </row>
    <row r="211" spans="1:28" x14ac:dyDescent="0.3">
      <c r="A211" s="99"/>
      <c r="B211" s="99"/>
      <c r="C211" s="99"/>
      <c r="D211" s="99"/>
      <c r="E211" s="99"/>
      <c r="F211" s="99"/>
      <c r="G211" s="99"/>
      <c r="H211" s="99"/>
      <c r="I211" s="99"/>
      <c r="J211" s="99"/>
      <c r="K211" s="99"/>
      <c r="L211" s="99"/>
      <c r="M211" s="99"/>
      <c r="N211" s="99"/>
      <c r="O211" s="99"/>
      <c r="P211" s="99"/>
      <c r="Q211" s="99"/>
      <c r="R211" s="99"/>
      <c r="S211" s="99"/>
      <c r="T211" s="99"/>
      <c r="U211" s="99"/>
      <c r="V211" s="99"/>
      <c r="W211" s="99"/>
      <c r="X211" s="99"/>
      <c r="Y211" s="99"/>
      <c r="Z211" s="99"/>
      <c r="AA211" s="99"/>
      <c r="AB211" s="99"/>
    </row>
    <row r="212" spans="1:28" x14ac:dyDescent="0.3">
      <c r="A212" s="99"/>
      <c r="B212" s="99"/>
      <c r="C212" s="99"/>
      <c r="D212" s="99"/>
      <c r="E212" s="99"/>
      <c r="F212" s="99"/>
      <c r="G212" s="99"/>
      <c r="H212" s="99"/>
      <c r="I212" s="99"/>
      <c r="J212" s="99"/>
      <c r="K212" s="99"/>
      <c r="L212" s="99"/>
      <c r="M212" s="99"/>
      <c r="N212" s="99"/>
      <c r="O212" s="99"/>
      <c r="P212" s="99"/>
      <c r="Q212" s="99"/>
      <c r="R212" s="99"/>
      <c r="S212" s="99"/>
      <c r="T212" s="99"/>
      <c r="U212" s="99"/>
      <c r="V212" s="99"/>
      <c r="W212" s="99"/>
      <c r="X212" s="99"/>
      <c r="Y212" s="99"/>
      <c r="Z212" s="99"/>
      <c r="AA212" s="99"/>
      <c r="AB212" s="99"/>
    </row>
    <row r="213" spans="1:28" x14ac:dyDescent="0.3">
      <c r="A213" s="99"/>
      <c r="B213" s="99"/>
      <c r="C213" s="99"/>
      <c r="D213" s="99"/>
      <c r="E213" s="99"/>
      <c r="F213" s="99"/>
      <c r="G213" s="99"/>
      <c r="H213" s="99"/>
      <c r="I213" s="99"/>
      <c r="J213" s="99"/>
      <c r="K213" s="99"/>
      <c r="L213" s="99"/>
      <c r="M213" s="99"/>
      <c r="N213" s="99"/>
      <c r="O213" s="99"/>
      <c r="P213" s="99"/>
      <c r="Q213" s="99"/>
      <c r="R213" s="99"/>
      <c r="S213" s="99"/>
      <c r="T213" s="99"/>
      <c r="U213" s="99"/>
      <c r="V213" s="99"/>
      <c r="W213" s="99"/>
      <c r="X213" s="99"/>
      <c r="Y213" s="99"/>
      <c r="Z213" s="99"/>
      <c r="AA213" s="99"/>
      <c r="AB213" s="99"/>
    </row>
    <row r="214" spans="1:28" x14ac:dyDescent="0.3">
      <c r="A214" s="99"/>
      <c r="B214" s="99"/>
      <c r="C214" s="99"/>
      <c r="D214" s="99"/>
      <c r="E214" s="99"/>
      <c r="F214" s="99"/>
      <c r="G214" s="99"/>
      <c r="H214" s="99"/>
      <c r="I214" s="99"/>
      <c r="J214" s="99"/>
      <c r="K214" s="99"/>
      <c r="L214" s="99"/>
      <c r="M214" s="99"/>
      <c r="N214" s="99"/>
      <c r="O214" s="99"/>
      <c r="P214" s="99"/>
      <c r="Q214" s="99"/>
      <c r="R214" s="99"/>
      <c r="S214" s="99"/>
      <c r="T214" s="99"/>
      <c r="U214" s="99"/>
      <c r="V214" s="99"/>
      <c r="W214" s="99"/>
      <c r="X214" s="99"/>
      <c r="Y214" s="99"/>
      <c r="Z214" s="99"/>
      <c r="AA214" s="99"/>
      <c r="AB214" s="99"/>
    </row>
    <row r="215" spans="1:28" x14ac:dyDescent="0.3">
      <c r="A215" s="99"/>
      <c r="B215" s="99"/>
      <c r="C215" s="99"/>
      <c r="D215" s="99"/>
      <c r="E215" s="99"/>
      <c r="F215" s="99"/>
      <c r="G215" s="99"/>
      <c r="H215" s="99"/>
      <c r="I215" s="99"/>
      <c r="J215" s="99"/>
      <c r="K215" s="99"/>
      <c r="L215" s="99"/>
      <c r="M215" s="99"/>
      <c r="N215" s="99"/>
      <c r="O215" s="99"/>
      <c r="P215" s="99"/>
      <c r="Q215" s="99"/>
      <c r="R215" s="99"/>
      <c r="S215" s="99"/>
      <c r="T215" s="99"/>
      <c r="U215" s="99"/>
      <c r="V215" s="99"/>
      <c r="W215" s="99"/>
      <c r="X215" s="99"/>
      <c r="Y215" s="99"/>
      <c r="Z215" s="99"/>
      <c r="AA215" s="99"/>
      <c r="AB215" s="99"/>
    </row>
    <row r="216" spans="1:28" x14ac:dyDescent="0.3">
      <c r="A216" s="99"/>
      <c r="B216" s="99"/>
      <c r="C216" s="99"/>
      <c r="D216" s="99"/>
      <c r="E216" s="99"/>
      <c r="F216" s="99"/>
      <c r="G216" s="99"/>
      <c r="H216" s="99"/>
      <c r="I216" s="99"/>
      <c r="J216" s="99"/>
      <c r="K216" s="99"/>
      <c r="L216" s="99"/>
      <c r="M216" s="99"/>
      <c r="N216" s="99"/>
      <c r="O216" s="99"/>
      <c r="P216" s="99"/>
      <c r="Q216" s="99"/>
      <c r="R216" s="99"/>
      <c r="S216" s="99"/>
      <c r="T216" s="99"/>
      <c r="U216" s="99"/>
      <c r="V216" s="99"/>
      <c r="W216" s="99"/>
      <c r="X216" s="99"/>
      <c r="Y216" s="99"/>
      <c r="Z216" s="99"/>
      <c r="AA216" s="99"/>
      <c r="AB216" s="99"/>
    </row>
    <row r="217" spans="1:28" x14ac:dyDescent="0.3">
      <c r="A217" s="99"/>
      <c r="B217" s="99"/>
      <c r="C217" s="99"/>
      <c r="D217" s="99"/>
      <c r="E217" s="99"/>
      <c r="F217" s="99"/>
      <c r="G217" s="99"/>
      <c r="H217" s="99"/>
      <c r="I217" s="99"/>
      <c r="J217" s="99"/>
      <c r="K217" s="99"/>
      <c r="L217" s="99"/>
      <c r="M217" s="99"/>
      <c r="N217" s="99"/>
      <c r="O217" s="99"/>
      <c r="P217" s="99"/>
      <c r="Q217" s="99"/>
      <c r="R217" s="99"/>
      <c r="S217" s="99"/>
      <c r="T217" s="99"/>
      <c r="U217" s="99"/>
      <c r="V217" s="99"/>
      <c r="W217" s="99"/>
      <c r="X217" s="99"/>
      <c r="Y217" s="99"/>
      <c r="Z217" s="99"/>
      <c r="AA217" s="99"/>
      <c r="AB217" s="99"/>
    </row>
    <row r="218" spans="1:28" x14ac:dyDescent="0.3">
      <c r="A218" s="99"/>
      <c r="B218" s="99"/>
      <c r="C218" s="99"/>
      <c r="D218" s="99"/>
      <c r="E218" s="99"/>
      <c r="F218" s="99"/>
      <c r="G218" s="99"/>
      <c r="H218" s="99"/>
      <c r="I218" s="99"/>
      <c r="J218" s="99"/>
      <c r="K218" s="99"/>
      <c r="L218" s="99"/>
      <c r="M218" s="99"/>
      <c r="N218" s="99"/>
      <c r="O218" s="99"/>
      <c r="P218" s="99"/>
      <c r="Q218" s="99"/>
      <c r="R218" s="99"/>
      <c r="S218" s="99"/>
      <c r="T218" s="99"/>
      <c r="U218" s="99"/>
      <c r="V218" s="99"/>
      <c r="W218" s="99"/>
      <c r="X218" s="99"/>
      <c r="Y218" s="99"/>
      <c r="Z218" s="99"/>
      <c r="AA218" s="99"/>
      <c r="AB218" s="99"/>
    </row>
    <row r="219" spans="1:28" x14ac:dyDescent="0.3">
      <c r="A219" s="99"/>
      <c r="B219" s="99"/>
      <c r="C219" s="99"/>
      <c r="D219" s="99"/>
      <c r="E219" s="99"/>
      <c r="F219" s="99"/>
      <c r="G219" s="99"/>
      <c r="H219" s="99"/>
      <c r="I219" s="99"/>
      <c r="J219" s="99"/>
      <c r="K219" s="99"/>
      <c r="L219" s="99"/>
      <c r="M219" s="99"/>
      <c r="N219" s="99"/>
      <c r="O219" s="99"/>
      <c r="P219" s="99"/>
      <c r="Q219" s="99"/>
      <c r="R219" s="99"/>
      <c r="S219" s="99"/>
      <c r="T219" s="99"/>
      <c r="U219" s="99"/>
      <c r="V219" s="99"/>
      <c r="W219" s="99"/>
      <c r="X219" s="99"/>
      <c r="Y219" s="99"/>
      <c r="Z219" s="99"/>
      <c r="AA219" s="99"/>
      <c r="AB219" s="99"/>
    </row>
    <row r="220" spans="1:28" x14ac:dyDescent="0.3">
      <c r="A220" s="99"/>
      <c r="B220" s="99"/>
      <c r="C220" s="99"/>
      <c r="D220" s="99"/>
      <c r="E220" s="99"/>
      <c r="F220" s="99"/>
      <c r="G220" s="99"/>
      <c r="H220" s="99"/>
      <c r="I220" s="99"/>
      <c r="J220" s="99"/>
      <c r="K220" s="99"/>
      <c r="L220" s="99"/>
      <c r="M220" s="99"/>
      <c r="N220" s="99"/>
      <c r="O220" s="99"/>
      <c r="P220" s="99"/>
      <c r="Q220" s="99"/>
      <c r="R220" s="99"/>
      <c r="S220" s="99"/>
      <c r="T220" s="99"/>
      <c r="U220" s="99"/>
      <c r="V220" s="99"/>
      <c r="W220" s="99"/>
      <c r="X220" s="99"/>
      <c r="Y220" s="99"/>
      <c r="Z220" s="99"/>
      <c r="AA220" s="99"/>
      <c r="AB220" s="99"/>
    </row>
    <row r="221" spans="1:28" x14ac:dyDescent="0.3">
      <c r="A221" s="99"/>
      <c r="B221" s="99"/>
      <c r="C221" s="99"/>
      <c r="D221" s="99"/>
      <c r="E221" s="99"/>
      <c r="F221" s="99"/>
      <c r="G221" s="99"/>
      <c r="H221" s="99"/>
      <c r="I221" s="99"/>
      <c r="J221" s="99"/>
      <c r="K221" s="99"/>
      <c r="L221" s="99"/>
      <c r="M221" s="99"/>
      <c r="N221" s="99"/>
      <c r="O221" s="99"/>
      <c r="P221" s="99"/>
      <c r="Q221" s="99"/>
      <c r="R221" s="99"/>
      <c r="S221" s="99"/>
      <c r="T221" s="99"/>
      <c r="U221" s="99"/>
      <c r="V221" s="99"/>
      <c r="W221" s="99"/>
      <c r="X221" s="99"/>
      <c r="Y221" s="99"/>
      <c r="Z221" s="99"/>
      <c r="AA221" s="99"/>
      <c r="AB221" s="99"/>
    </row>
    <row r="222" spans="1:28" x14ac:dyDescent="0.3">
      <c r="A222" s="99"/>
      <c r="B222" s="99"/>
      <c r="C222" s="99"/>
      <c r="D222" s="99"/>
      <c r="E222" s="99"/>
      <c r="F222" s="99"/>
      <c r="G222" s="99"/>
      <c r="H222" s="99"/>
      <c r="I222" s="99"/>
      <c r="J222" s="99"/>
      <c r="K222" s="99"/>
      <c r="L222" s="99"/>
      <c r="M222" s="99"/>
      <c r="N222" s="99"/>
      <c r="O222" s="99"/>
      <c r="P222" s="99"/>
      <c r="Q222" s="99"/>
      <c r="R222" s="99"/>
      <c r="S222" s="99"/>
      <c r="T222" s="99"/>
      <c r="U222" s="99"/>
      <c r="V222" s="99"/>
      <c r="W222" s="99"/>
      <c r="X222" s="99"/>
      <c r="Y222" s="99"/>
      <c r="Z222" s="99"/>
      <c r="AA222" s="99"/>
      <c r="AB222" s="99"/>
    </row>
    <row r="223" spans="1:28" x14ac:dyDescent="0.3">
      <c r="A223" s="99"/>
      <c r="B223" s="99"/>
      <c r="C223" s="99"/>
      <c r="D223" s="99"/>
      <c r="E223" s="99"/>
      <c r="F223" s="99"/>
      <c r="G223" s="99"/>
      <c r="H223" s="99"/>
      <c r="I223" s="99"/>
      <c r="J223" s="99"/>
      <c r="K223" s="99"/>
      <c r="L223" s="99"/>
      <c r="M223" s="99"/>
      <c r="N223" s="99"/>
      <c r="O223" s="99"/>
      <c r="P223" s="99"/>
      <c r="Q223" s="99"/>
      <c r="R223" s="99"/>
      <c r="S223" s="99"/>
      <c r="T223" s="99"/>
      <c r="U223" s="99"/>
      <c r="V223" s="99"/>
      <c r="W223" s="99"/>
      <c r="X223" s="99"/>
      <c r="Y223" s="99"/>
      <c r="Z223" s="99"/>
      <c r="AA223" s="99"/>
      <c r="AB223" s="99"/>
    </row>
    <row r="224" spans="1:28" x14ac:dyDescent="0.3">
      <c r="A224" s="99"/>
      <c r="B224" s="99"/>
      <c r="C224" s="99"/>
      <c r="D224" s="99"/>
      <c r="E224" s="99"/>
      <c r="F224" s="99"/>
      <c r="G224" s="99"/>
      <c r="H224" s="99"/>
      <c r="I224" s="99"/>
      <c r="J224" s="99"/>
      <c r="K224" s="99"/>
      <c r="L224" s="99"/>
      <c r="M224" s="99"/>
      <c r="N224" s="99"/>
      <c r="O224" s="99"/>
      <c r="P224" s="99"/>
      <c r="Q224" s="99"/>
      <c r="R224" s="99"/>
      <c r="S224" s="99"/>
      <c r="T224" s="99"/>
      <c r="U224" s="99"/>
      <c r="V224" s="99"/>
      <c r="W224" s="99"/>
      <c r="X224" s="99"/>
      <c r="Y224" s="99"/>
      <c r="Z224" s="99"/>
      <c r="AA224" s="99"/>
      <c r="AB224" s="99"/>
    </row>
    <row r="225" spans="1:28" x14ac:dyDescent="0.3">
      <c r="A225" s="99"/>
      <c r="B225" s="99"/>
      <c r="C225" s="99"/>
      <c r="D225" s="99"/>
      <c r="E225" s="99"/>
      <c r="F225" s="99"/>
      <c r="G225" s="99"/>
      <c r="H225" s="99"/>
      <c r="I225" s="99"/>
      <c r="J225" s="99"/>
      <c r="K225" s="99"/>
      <c r="L225" s="99"/>
      <c r="M225" s="99"/>
      <c r="N225" s="99"/>
      <c r="O225" s="99"/>
      <c r="P225" s="99"/>
      <c r="Q225" s="99"/>
      <c r="R225" s="99"/>
      <c r="S225" s="99"/>
      <c r="T225" s="99"/>
      <c r="U225" s="99"/>
      <c r="V225" s="99"/>
      <c r="W225" s="99"/>
      <c r="X225" s="99"/>
      <c r="Y225" s="99"/>
      <c r="Z225" s="99"/>
      <c r="AA225" s="99"/>
      <c r="AB225" s="99"/>
    </row>
    <row r="226" spans="1:28" x14ac:dyDescent="0.3">
      <c r="A226" s="99"/>
      <c r="B226" s="99"/>
      <c r="C226" s="99"/>
      <c r="D226" s="99"/>
      <c r="E226" s="99"/>
      <c r="F226" s="99"/>
      <c r="G226" s="99"/>
      <c r="H226" s="99"/>
      <c r="I226" s="99"/>
      <c r="J226" s="99"/>
      <c r="K226" s="99"/>
      <c r="L226" s="99"/>
      <c r="M226" s="99"/>
      <c r="N226" s="99"/>
      <c r="O226" s="99"/>
      <c r="P226" s="99"/>
      <c r="Q226" s="99"/>
      <c r="R226" s="99"/>
      <c r="S226" s="99"/>
      <c r="T226" s="99"/>
      <c r="U226" s="99"/>
      <c r="V226" s="99"/>
      <c r="W226" s="99"/>
      <c r="X226" s="99"/>
      <c r="Y226" s="99"/>
      <c r="Z226" s="99"/>
      <c r="AA226" s="99"/>
      <c r="AB226" s="99"/>
    </row>
    <row r="227" spans="1:28" x14ac:dyDescent="0.3">
      <c r="A227" s="99"/>
      <c r="B227" s="99"/>
      <c r="C227" s="99"/>
      <c r="D227" s="99"/>
      <c r="E227" s="99"/>
      <c r="F227" s="99"/>
      <c r="G227" s="99"/>
      <c r="H227" s="99"/>
      <c r="I227" s="99"/>
      <c r="J227" s="99"/>
      <c r="K227" s="99"/>
      <c r="L227" s="99"/>
      <c r="M227" s="99"/>
      <c r="N227" s="99"/>
      <c r="O227" s="99"/>
      <c r="P227" s="99"/>
      <c r="Q227" s="99"/>
      <c r="R227" s="99"/>
      <c r="S227" s="99"/>
      <c r="T227" s="99"/>
      <c r="U227" s="99"/>
      <c r="V227" s="99"/>
      <c r="W227" s="99"/>
      <c r="X227" s="99"/>
      <c r="Y227" s="99"/>
      <c r="Z227" s="99"/>
      <c r="AA227" s="99"/>
      <c r="AB227" s="99"/>
    </row>
    <row r="228" spans="1:28" x14ac:dyDescent="0.3">
      <c r="A228" s="99"/>
      <c r="B228" s="99"/>
      <c r="C228" s="99"/>
      <c r="D228" s="99"/>
      <c r="E228" s="99"/>
      <c r="F228" s="99"/>
      <c r="G228" s="99"/>
      <c r="H228" s="99"/>
      <c r="I228" s="99"/>
      <c r="J228" s="99"/>
      <c r="K228" s="99"/>
      <c r="L228" s="99"/>
      <c r="M228" s="99"/>
      <c r="N228" s="99"/>
      <c r="O228" s="99"/>
      <c r="P228" s="99"/>
      <c r="Q228" s="99"/>
      <c r="R228" s="99"/>
      <c r="S228" s="99"/>
      <c r="T228" s="99"/>
      <c r="U228" s="99"/>
      <c r="V228" s="99"/>
      <c r="W228" s="99"/>
      <c r="X228" s="99"/>
      <c r="Y228" s="99"/>
      <c r="Z228" s="99"/>
      <c r="AA228" s="99"/>
      <c r="AB228" s="99"/>
    </row>
    <row r="229" spans="1:28" x14ac:dyDescent="0.3">
      <c r="A229" s="99"/>
      <c r="B229" s="99"/>
      <c r="C229" s="99"/>
      <c r="D229" s="99"/>
      <c r="E229" s="99"/>
      <c r="F229" s="99"/>
      <c r="G229" s="99"/>
      <c r="H229" s="99"/>
      <c r="I229" s="99"/>
      <c r="J229" s="99"/>
      <c r="K229" s="99"/>
      <c r="L229" s="99"/>
      <c r="M229" s="99"/>
      <c r="N229" s="99"/>
      <c r="O229" s="99"/>
      <c r="P229" s="99"/>
      <c r="Q229" s="99"/>
      <c r="R229" s="99"/>
      <c r="S229" s="99"/>
      <c r="T229" s="99"/>
      <c r="U229" s="99"/>
      <c r="V229" s="99"/>
      <c r="W229" s="99"/>
      <c r="X229" s="99"/>
      <c r="Y229" s="99"/>
      <c r="Z229" s="99"/>
      <c r="AA229" s="99"/>
      <c r="AB229" s="99"/>
    </row>
    <row r="230" spans="1:28" x14ac:dyDescent="0.3">
      <c r="A230" s="99"/>
      <c r="B230" s="99"/>
      <c r="C230" s="99"/>
      <c r="D230" s="99"/>
      <c r="E230" s="99"/>
      <c r="F230" s="99"/>
      <c r="G230" s="99"/>
      <c r="H230" s="99"/>
      <c r="I230" s="99"/>
      <c r="J230" s="99"/>
      <c r="K230" s="99"/>
      <c r="L230" s="99"/>
      <c r="M230" s="99"/>
      <c r="N230" s="99"/>
      <c r="O230" s="99"/>
      <c r="P230" s="99"/>
      <c r="Q230" s="99"/>
      <c r="R230" s="99"/>
      <c r="S230" s="99"/>
      <c r="T230" s="99"/>
      <c r="U230" s="99"/>
      <c r="V230" s="99"/>
      <c r="W230" s="99"/>
      <c r="X230" s="99"/>
      <c r="Y230" s="99"/>
      <c r="Z230" s="99"/>
      <c r="AA230" s="99"/>
      <c r="AB230" s="99"/>
    </row>
    <row r="231" spans="1:28" x14ac:dyDescent="0.3">
      <c r="A231" s="99"/>
      <c r="B231" s="99"/>
      <c r="C231" s="99"/>
      <c r="D231" s="99"/>
      <c r="E231" s="99"/>
      <c r="F231" s="99"/>
      <c r="G231" s="99"/>
      <c r="H231" s="99"/>
      <c r="I231" s="99"/>
      <c r="J231" s="99"/>
      <c r="K231" s="99"/>
      <c r="L231" s="99"/>
      <c r="M231" s="99"/>
      <c r="N231" s="99"/>
      <c r="O231" s="99"/>
      <c r="P231" s="99"/>
      <c r="Q231" s="99"/>
      <c r="R231" s="99"/>
      <c r="S231" s="99"/>
      <c r="T231" s="99"/>
      <c r="U231" s="99"/>
      <c r="V231" s="99"/>
      <c r="W231" s="99"/>
      <c r="X231" s="99"/>
      <c r="Y231" s="99"/>
      <c r="Z231" s="99"/>
      <c r="AA231" s="99"/>
      <c r="AB231" s="99"/>
    </row>
    <row r="232" spans="1:28" x14ac:dyDescent="0.3">
      <c r="A232" s="99"/>
      <c r="B232" s="99"/>
      <c r="C232" s="99"/>
      <c r="D232" s="99"/>
      <c r="E232" s="99"/>
      <c r="F232" s="99"/>
      <c r="G232" s="99"/>
      <c r="H232" s="99"/>
      <c r="I232" s="99"/>
      <c r="J232" s="99"/>
      <c r="K232" s="99"/>
      <c r="L232" s="99"/>
      <c r="M232" s="99"/>
      <c r="N232" s="99"/>
      <c r="O232" s="99"/>
      <c r="P232" s="99"/>
      <c r="Q232" s="99"/>
      <c r="R232" s="99"/>
      <c r="S232" s="99"/>
      <c r="T232" s="99"/>
      <c r="U232" s="99"/>
      <c r="V232" s="99"/>
      <c r="W232" s="99"/>
      <c r="X232" s="99"/>
      <c r="Y232" s="99"/>
      <c r="Z232" s="99"/>
      <c r="AA232" s="99"/>
      <c r="AB232" s="99"/>
    </row>
    <row r="233" spans="1:28" x14ac:dyDescent="0.3">
      <c r="A233" s="99"/>
      <c r="B233" s="99"/>
      <c r="C233" s="99"/>
      <c r="D233" s="99"/>
      <c r="E233" s="99"/>
      <c r="F233" s="99"/>
      <c r="G233" s="99"/>
      <c r="H233" s="99"/>
      <c r="I233" s="99"/>
      <c r="J233" s="99"/>
      <c r="K233" s="99"/>
      <c r="L233" s="99"/>
      <c r="M233" s="99"/>
      <c r="N233" s="99"/>
      <c r="O233" s="99"/>
      <c r="P233" s="99"/>
      <c r="Q233" s="99"/>
      <c r="R233" s="99"/>
      <c r="S233" s="99"/>
      <c r="T233" s="99"/>
      <c r="U233" s="99"/>
      <c r="V233" s="99"/>
      <c r="W233" s="99"/>
      <c r="X233" s="99"/>
      <c r="Y233" s="99"/>
      <c r="Z233" s="99"/>
      <c r="AA233" s="99"/>
      <c r="AB233" s="99"/>
    </row>
    <row r="234" spans="1:28" x14ac:dyDescent="0.3">
      <c r="A234" s="99"/>
      <c r="B234" s="99"/>
      <c r="C234" s="99"/>
      <c r="D234" s="99"/>
      <c r="E234" s="99"/>
      <c r="F234" s="99"/>
      <c r="G234" s="99"/>
      <c r="H234" s="99"/>
      <c r="I234" s="99"/>
      <c r="J234" s="99"/>
      <c r="K234" s="99"/>
      <c r="L234" s="99"/>
      <c r="M234" s="99"/>
      <c r="N234" s="99"/>
      <c r="O234" s="99"/>
      <c r="P234" s="99"/>
      <c r="Q234" s="99"/>
      <c r="R234" s="99"/>
      <c r="S234" s="99"/>
      <c r="T234" s="99"/>
      <c r="U234" s="99"/>
      <c r="V234" s="99"/>
      <c r="W234" s="99"/>
      <c r="X234" s="99"/>
      <c r="Y234" s="99"/>
      <c r="Z234" s="99"/>
      <c r="AA234" s="99"/>
      <c r="AB234" s="99"/>
    </row>
    <row r="235" spans="1:28" x14ac:dyDescent="0.3">
      <c r="A235" s="99"/>
      <c r="B235" s="99"/>
      <c r="C235" s="99"/>
      <c r="D235" s="99"/>
      <c r="E235" s="99"/>
      <c r="F235" s="99"/>
      <c r="G235" s="99"/>
      <c r="H235" s="99"/>
      <c r="I235" s="99"/>
      <c r="J235" s="99"/>
      <c r="K235" s="99"/>
      <c r="L235" s="99"/>
      <c r="M235" s="99"/>
      <c r="N235" s="99"/>
      <c r="O235" s="99"/>
      <c r="P235" s="99"/>
      <c r="Q235" s="99"/>
      <c r="R235" s="99"/>
      <c r="S235" s="99"/>
      <c r="T235" s="99"/>
      <c r="U235" s="99"/>
      <c r="V235" s="99"/>
      <c r="W235" s="99"/>
      <c r="X235" s="99"/>
      <c r="Y235" s="99"/>
      <c r="Z235" s="99"/>
      <c r="AA235" s="99"/>
      <c r="AB235" s="99"/>
    </row>
    <row r="236" spans="1:28" x14ac:dyDescent="0.3">
      <c r="A236" s="99"/>
      <c r="B236" s="99"/>
      <c r="C236" s="99"/>
      <c r="D236" s="99"/>
      <c r="E236" s="99"/>
      <c r="F236" s="99"/>
      <c r="G236" s="99"/>
      <c r="H236" s="99"/>
      <c r="I236" s="99"/>
      <c r="J236" s="99"/>
      <c r="K236" s="99"/>
      <c r="L236" s="99"/>
      <c r="M236" s="99"/>
      <c r="N236" s="99"/>
      <c r="O236" s="99"/>
      <c r="P236" s="99"/>
      <c r="Q236" s="99"/>
      <c r="R236" s="99"/>
      <c r="S236" s="99"/>
      <c r="T236" s="99"/>
      <c r="U236" s="99"/>
      <c r="V236" s="99"/>
      <c r="W236" s="99"/>
      <c r="X236" s="99"/>
      <c r="Y236" s="99"/>
      <c r="Z236" s="99"/>
      <c r="AA236" s="99"/>
      <c r="AB236" s="99"/>
    </row>
    <row r="237" spans="1:28" x14ac:dyDescent="0.3">
      <c r="A237" s="99"/>
      <c r="B237" s="99"/>
      <c r="C237" s="99"/>
      <c r="D237" s="99"/>
      <c r="E237" s="99"/>
      <c r="F237" s="99"/>
      <c r="G237" s="99"/>
      <c r="H237" s="99"/>
      <c r="I237" s="99"/>
      <c r="J237" s="99"/>
      <c r="K237" s="99"/>
      <c r="L237" s="99"/>
      <c r="M237" s="99"/>
      <c r="N237" s="99"/>
      <c r="O237" s="99"/>
      <c r="P237" s="99"/>
      <c r="Q237" s="99"/>
      <c r="R237" s="99"/>
      <c r="S237" s="99"/>
      <c r="T237" s="99"/>
      <c r="U237" s="99"/>
      <c r="V237" s="99"/>
      <c r="W237" s="99"/>
      <c r="X237" s="99"/>
      <c r="Y237" s="99"/>
      <c r="Z237" s="99"/>
      <c r="AA237" s="99"/>
      <c r="AB237" s="99"/>
    </row>
    <row r="238" spans="1:28" x14ac:dyDescent="0.3">
      <c r="A238" s="99"/>
      <c r="B238" s="99"/>
      <c r="C238" s="99"/>
      <c r="D238" s="99"/>
      <c r="E238" s="99"/>
      <c r="F238" s="99"/>
      <c r="G238" s="99"/>
      <c r="H238" s="99"/>
      <c r="I238" s="99"/>
      <c r="J238" s="99"/>
      <c r="K238" s="99"/>
      <c r="L238" s="99"/>
      <c r="M238" s="99"/>
      <c r="N238" s="99"/>
      <c r="O238" s="99"/>
      <c r="P238" s="99"/>
      <c r="Q238" s="99"/>
      <c r="R238" s="99"/>
      <c r="S238" s="99"/>
      <c r="T238" s="99"/>
      <c r="U238" s="99"/>
      <c r="V238" s="99"/>
      <c r="W238" s="99"/>
      <c r="X238" s="99"/>
      <c r="Y238" s="99"/>
      <c r="Z238" s="99"/>
      <c r="AA238" s="99"/>
      <c r="AB238" s="99"/>
    </row>
    <row r="239" spans="1:28" x14ac:dyDescent="0.3">
      <c r="A239" s="99"/>
      <c r="B239" s="99"/>
      <c r="C239" s="99"/>
      <c r="D239" s="99"/>
      <c r="E239" s="99"/>
      <c r="F239" s="99"/>
      <c r="G239" s="99"/>
      <c r="H239" s="99"/>
      <c r="I239" s="99"/>
      <c r="J239" s="99"/>
      <c r="K239" s="99"/>
      <c r="L239" s="99"/>
      <c r="M239" s="99"/>
      <c r="N239" s="99"/>
      <c r="O239" s="99"/>
      <c r="P239" s="99"/>
      <c r="Q239" s="99"/>
      <c r="R239" s="99"/>
      <c r="S239" s="99"/>
      <c r="T239" s="99"/>
      <c r="U239" s="99"/>
      <c r="V239" s="99"/>
      <c r="W239" s="99"/>
      <c r="X239" s="99"/>
      <c r="Y239" s="99"/>
      <c r="Z239" s="99"/>
      <c r="AA239" s="99"/>
      <c r="AB239" s="99"/>
    </row>
    <row r="240" spans="1:28" x14ac:dyDescent="0.3">
      <c r="A240" s="99"/>
      <c r="B240" s="99"/>
      <c r="C240" s="99"/>
      <c r="D240" s="99"/>
      <c r="E240" s="99"/>
      <c r="F240" s="99"/>
      <c r="G240" s="99"/>
      <c r="H240" s="99"/>
      <c r="I240" s="99"/>
      <c r="J240" s="99"/>
      <c r="K240" s="99"/>
      <c r="L240" s="99"/>
      <c r="M240" s="99"/>
      <c r="N240" s="99"/>
      <c r="O240" s="99"/>
      <c r="P240" s="99"/>
      <c r="Q240" s="99"/>
      <c r="R240" s="99"/>
      <c r="S240" s="99"/>
      <c r="T240" s="99"/>
      <c r="U240" s="99"/>
      <c r="V240" s="99"/>
      <c r="W240" s="99"/>
      <c r="X240" s="99"/>
      <c r="Y240" s="99"/>
      <c r="Z240" s="99"/>
      <c r="AA240" s="99"/>
      <c r="AB240" s="99"/>
    </row>
    <row r="241" spans="1:28" x14ac:dyDescent="0.3">
      <c r="A241" s="99"/>
      <c r="B241" s="99"/>
      <c r="C241" s="99"/>
      <c r="D241" s="99"/>
      <c r="E241" s="99"/>
      <c r="F241" s="99"/>
      <c r="G241" s="99"/>
      <c r="H241" s="99"/>
      <c r="I241" s="99"/>
      <c r="J241" s="99"/>
      <c r="K241" s="99"/>
      <c r="L241" s="99"/>
      <c r="M241" s="99"/>
      <c r="N241" s="99"/>
      <c r="O241" s="99"/>
      <c r="P241" s="99"/>
      <c r="Q241" s="99"/>
      <c r="R241" s="99"/>
      <c r="S241" s="99"/>
      <c r="T241" s="99"/>
      <c r="U241" s="99"/>
      <c r="V241" s="99"/>
      <c r="W241" s="99"/>
      <c r="X241" s="99"/>
      <c r="Y241" s="99"/>
      <c r="Z241" s="99"/>
      <c r="AA241" s="99"/>
      <c r="AB241" s="99"/>
    </row>
    <row r="242" spans="1:28" x14ac:dyDescent="0.3">
      <c r="A242" s="99"/>
      <c r="B242" s="99"/>
      <c r="C242" s="99"/>
      <c r="D242" s="99"/>
      <c r="E242" s="99"/>
      <c r="F242" s="99"/>
      <c r="G242" s="99"/>
      <c r="H242" s="99"/>
      <c r="I242" s="99"/>
      <c r="J242" s="99"/>
      <c r="K242" s="99"/>
      <c r="L242" s="99"/>
      <c r="M242" s="99"/>
      <c r="N242" s="99"/>
      <c r="O242" s="99"/>
      <c r="P242" s="99"/>
      <c r="Q242" s="99"/>
      <c r="R242" s="99"/>
      <c r="S242" s="99"/>
      <c r="T242" s="99"/>
      <c r="U242" s="99"/>
      <c r="V242" s="99"/>
      <c r="W242" s="99"/>
      <c r="X242" s="99"/>
      <c r="Y242" s="99"/>
      <c r="Z242" s="99"/>
      <c r="AA242" s="99"/>
      <c r="AB242" s="99"/>
    </row>
    <row r="243" spans="1:28" x14ac:dyDescent="0.3">
      <c r="A243" s="99"/>
      <c r="B243" s="99"/>
      <c r="C243" s="99"/>
      <c r="D243" s="99"/>
      <c r="E243" s="99"/>
      <c r="F243" s="99"/>
      <c r="G243" s="99"/>
      <c r="H243" s="99"/>
      <c r="I243" s="99"/>
      <c r="J243" s="99"/>
      <c r="K243" s="99"/>
      <c r="L243" s="99"/>
      <c r="M243" s="99"/>
      <c r="N243" s="99"/>
      <c r="O243" s="99"/>
      <c r="P243" s="99"/>
      <c r="Q243" s="99"/>
      <c r="R243" s="99"/>
      <c r="S243" s="99"/>
      <c r="T243" s="99"/>
      <c r="U243" s="99"/>
      <c r="V243" s="99"/>
      <c r="W243" s="99"/>
      <c r="X243" s="99"/>
      <c r="Y243" s="99"/>
      <c r="Z243" s="99"/>
      <c r="AA243" s="99"/>
      <c r="AB243" s="99"/>
    </row>
    <row r="244" spans="1:28" x14ac:dyDescent="0.3">
      <c r="A244" s="99"/>
      <c r="B244" s="99"/>
      <c r="C244" s="99"/>
      <c r="D244" s="99"/>
      <c r="E244" s="99"/>
      <c r="F244" s="99"/>
      <c r="G244" s="99"/>
      <c r="H244" s="99"/>
      <c r="I244" s="99"/>
      <c r="J244" s="99"/>
      <c r="K244" s="99"/>
      <c r="L244" s="99"/>
      <c r="M244" s="99"/>
      <c r="N244" s="99"/>
      <c r="O244" s="99"/>
      <c r="P244" s="99"/>
      <c r="Q244" s="99"/>
      <c r="R244" s="99"/>
      <c r="S244" s="99"/>
      <c r="T244" s="99"/>
      <c r="U244" s="99"/>
      <c r="V244" s="99"/>
      <c r="W244" s="99"/>
      <c r="X244" s="99"/>
      <c r="Y244" s="99"/>
      <c r="Z244" s="99"/>
      <c r="AA244" s="99"/>
      <c r="AB244" s="99"/>
    </row>
    <row r="245" spans="1:28" x14ac:dyDescent="0.3">
      <c r="A245" s="99"/>
      <c r="B245" s="99"/>
      <c r="C245" s="99"/>
      <c r="D245" s="99"/>
      <c r="E245" s="99"/>
      <c r="F245" s="99"/>
      <c r="G245" s="99"/>
      <c r="H245" s="99"/>
      <c r="I245" s="99"/>
      <c r="J245" s="99"/>
      <c r="K245" s="99"/>
      <c r="L245" s="99"/>
      <c r="M245" s="99"/>
      <c r="N245" s="99"/>
      <c r="O245" s="99"/>
      <c r="P245" s="99"/>
      <c r="Q245" s="99"/>
      <c r="R245" s="99"/>
      <c r="S245" s="99"/>
      <c r="T245" s="99"/>
      <c r="U245" s="99"/>
      <c r="V245" s="99"/>
      <c r="W245" s="99"/>
      <c r="X245" s="99"/>
      <c r="Y245" s="99"/>
      <c r="Z245" s="99"/>
      <c r="AA245" s="99"/>
      <c r="AB245" s="99"/>
    </row>
    <row r="246" spans="1:28" x14ac:dyDescent="0.3">
      <c r="A246" s="99"/>
      <c r="B246" s="99"/>
      <c r="C246" s="99"/>
      <c r="D246" s="99"/>
      <c r="E246" s="99"/>
      <c r="F246" s="99"/>
      <c r="G246" s="99"/>
      <c r="H246" s="99"/>
      <c r="I246" s="99"/>
      <c r="J246" s="99"/>
      <c r="K246" s="99"/>
      <c r="L246" s="99"/>
      <c r="M246" s="99"/>
      <c r="N246" s="99"/>
      <c r="O246" s="99"/>
      <c r="P246" s="99"/>
      <c r="Q246" s="99"/>
      <c r="R246" s="99"/>
      <c r="S246" s="99"/>
      <c r="T246" s="99"/>
      <c r="U246" s="99"/>
      <c r="V246" s="99"/>
      <c r="W246" s="99"/>
      <c r="X246" s="99"/>
      <c r="Y246" s="99"/>
      <c r="Z246" s="99"/>
      <c r="AA246" s="99"/>
      <c r="AB246" s="99"/>
    </row>
    <row r="247" spans="1:28" x14ac:dyDescent="0.3">
      <c r="A247" s="99"/>
      <c r="B247" s="99"/>
      <c r="C247" s="99"/>
      <c r="D247" s="99"/>
      <c r="E247" s="99"/>
      <c r="F247" s="99"/>
      <c r="G247" s="99"/>
      <c r="H247" s="99"/>
      <c r="I247" s="99"/>
      <c r="J247" s="99"/>
      <c r="K247" s="99"/>
      <c r="L247" s="99"/>
      <c r="M247" s="99"/>
      <c r="N247" s="99"/>
      <c r="O247" s="99"/>
      <c r="P247" s="99"/>
      <c r="Q247" s="99"/>
      <c r="R247" s="99"/>
      <c r="S247" s="99"/>
      <c r="T247" s="99"/>
      <c r="U247" s="99"/>
      <c r="V247" s="99"/>
      <c r="W247" s="99"/>
      <c r="X247" s="99"/>
      <c r="Y247" s="99"/>
      <c r="Z247" s="99"/>
      <c r="AA247" s="99"/>
      <c r="AB247" s="99"/>
    </row>
    <row r="248" spans="1:28" x14ac:dyDescent="0.3">
      <c r="A248" s="99"/>
      <c r="B248" s="99"/>
      <c r="C248" s="99"/>
      <c r="D248" s="99"/>
      <c r="E248" s="99"/>
      <c r="F248" s="99"/>
      <c r="G248" s="99"/>
      <c r="H248" s="99"/>
      <c r="I248" s="99"/>
      <c r="J248" s="99"/>
      <c r="K248" s="99"/>
      <c r="L248" s="99"/>
      <c r="M248" s="99"/>
      <c r="N248" s="99"/>
      <c r="O248" s="99"/>
      <c r="P248" s="99"/>
      <c r="Q248" s="99"/>
      <c r="R248" s="99"/>
      <c r="S248" s="99"/>
      <c r="T248" s="99"/>
      <c r="U248" s="99"/>
      <c r="V248" s="99"/>
      <c r="W248" s="99"/>
      <c r="X248" s="99"/>
      <c r="Y248" s="99"/>
      <c r="Z248" s="99"/>
      <c r="AA248" s="99"/>
      <c r="AB248" s="99"/>
    </row>
    <row r="249" spans="1:28" x14ac:dyDescent="0.3">
      <c r="A249" s="99"/>
      <c r="B249" s="99"/>
      <c r="C249" s="99"/>
      <c r="D249" s="99"/>
      <c r="E249" s="99"/>
      <c r="F249" s="99"/>
      <c r="G249" s="99"/>
      <c r="H249" s="99"/>
      <c r="I249" s="99"/>
      <c r="J249" s="99"/>
      <c r="K249" s="99"/>
      <c r="L249" s="99"/>
      <c r="M249" s="99"/>
      <c r="N249" s="99"/>
      <c r="O249" s="99"/>
      <c r="P249" s="99"/>
      <c r="Q249" s="99"/>
      <c r="R249" s="99"/>
      <c r="S249" s="99"/>
      <c r="T249" s="99"/>
      <c r="U249" s="99"/>
      <c r="V249" s="99"/>
      <c r="W249" s="99"/>
      <c r="X249" s="99"/>
      <c r="Y249" s="99"/>
      <c r="Z249" s="99"/>
      <c r="AA249" s="99"/>
      <c r="AB249" s="99"/>
    </row>
    <row r="250" spans="1:28" x14ac:dyDescent="0.3">
      <c r="A250" s="99"/>
      <c r="B250" s="99"/>
      <c r="C250" s="99"/>
      <c r="D250" s="99"/>
      <c r="E250" s="99"/>
      <c r="F250" s="99"/>
      <c r="G250" s="99"/>
      <c r="H250" s="99"/>
      <c r="I250" s="99"/>
      <c r="J250" s="99"/>
      <c r="K250" s="99"/>
      <c r="L250" s="99"/>
      <c r="M250" s="99"/>
      <c r="N250" s="99"/>
      <c r="O250" s="99"/>
      <c r="P250" s="99"/>
      <c r="Q250" s="99"/>
      <c r="R250" s="99"/>
      <c r="S250" s="99"/>
      <c r="T250" s="99"/>
      <c r="U250" s="99"/>
      <c r="V250" s="99"/>
      <c r="W250" s="99"/>
      <c r="X250" s="99"/>
      <c r="Y250" s="99"/>
      <c r="Z250" s="99"/>
      <c r="AA250" s="99"/>
      <c r="AB250" s="99"/>
    </row>
    <row r="251" spans="1:28" x14ac:dyDescent="0.3">
      <c r="A251" s="99"/>
      <c r="B251" s="99"/>
      <c r="C251" s="99"/>
      <c r="D251" s="99"/>
      <c r="E251" s="99"/>
      <c r="F251" s="99"/>
      <c r="G251" s="99"/>
      <c r="H251" s="99"/>
      <c r="I251" s="99"/>
      <c r="J251" s="99"/>
      <c r="K251" s="99"/>
      <c r="L251" s="99"/>
      <c r="M251" s="99"/>
      <c r="N251" s="99"/>
      <c r="O251" s="99"/>
      <c r="P251" s="99"/>
      <c r="Q251" s="99"/>
      <c r="R251" s="99"/>
      <c r="S251" s="99"/>
      <c r="T251" s="99"/>
      <c r="U251" s="99"/>
      <c r="V251" s="99"/>
      <c r="W251" s="99"/>
      <c r="X251" s="99"/>
      <c r="Y251" s="99"/>
      <c r="Z251" s="99"/>
      <c r="AA251" s="99"/>
      <c r="AB251" s="99"/>
    </row>
    <row r="252" spans="1:28" x14ac:dyDescent="0.3">
      <c r="A252" s="99"/>
      <c r="B252" s="99"/>
      <c r="C252" s="99"/>
      <c r="D252" s="99"/>
      <c r="E252" s="99"/>
      <c r="F252" s="99"/>
      <c r="G252" s="99"/>
      <c r="H252" s="99"/>
      <c r="I252" s="99"/>
      <c r="J252" s="99"/>
      <c r="K252" s="99"/>
      <c r="L252" s="99"/>
      <c r="M252" s="99"/>
      <c r="N252" s="99"/>
      <c r="O252" s="99"/>
      <c r="P252" s="99"/>
      <c r="Q252" s="99"/>
      <c r="R252" s="99"/>
      <c r="S252" s="99"/>
      <c r="T252" s="99"/>
      <c r="U252" s="99"/>
      <c r="V252" s="99"/>
      <c r="W252" s="99"/>
      <c r="X252" s="99"/>
      <c r="Y252" s="99"/>
      <c r="Z252" s="99"/>
      <c r="AA252" s="99"/>
      <c r="AB252" s="99"/>
    </row>
    <row r="253" spans="1:28" x14ac:dyDescent="0.3">
      <c r="A253" s="99"/>
      <c r="B253" s="99"/>
      <c r="C253" s="99"/>
      <c r="D253" s="99"/>
      <c r="E253" s="99"/>
      <c r="F253" s="99"/>
      <c r="G253" s="99"/>
      <c r="H253" s="99"/>
      <c r="I253" s="99"/>
      <c r="J253" s="99"/>
      <c r="K253" s="99"/>
      <c r="L253" s="99"/>
      <c r="M253" s="99"/>
      <c r="N253" s="99"/>
      <c r="O253" s="99"/>
      <c r="P253" s="99"/>
      <c r="Q253" s="99"/>
      <c r="R253" s="99"/>
      <c r="S253" s="99"/>
      <c r="T253" s="99"/>
      <c r="U253" s="99"/>
      <c r="V253" s="99"/>
      <c r="W253" s="99"/>
      <c r="X253" s="99"/>
      <c r="Y253" s="99"/>
      <c r="Z253" s="99"/>
      <c r="AA253" s="99"/>
      <c r="AB253" s="99"/>
    </row>
    <row r="254" spans="1:28" x14ac:dyDescent="0.3">
      <c r="A254" s="99"/>
      <c r="B254" s="99"/>
      <c r="C254" s="99"/>
      <c r="D254" s="99"/>
      <c r="E254" s="99"/>
      <c r="F254" s="99"/>
      <c r="G254" s="99"/>
      <c r="H254" s="99"/>
      <c r="I254" s="99"/>
      <c r="J254" s="99"/>
      <c r="K254" s="99"/>
      <c r="L254" s="99"/>
      <c r="M254" s="99"/>
      <c r="N254" s="99"/>
      <c r="O254" s="99"/>
      <c r="P254" s="99"/>
      <c r="Q254" s="99"/>
      <c r="R254" s="99"/>
      <c r="S254" s="99"/>
      <c r="T254" s="99"/>
      <c r="U254" s="99"/>
      <c r="V254" s="99"/>
      <c r="W254" s="99"/>
      <c r="X254" s="99"/>
      <c r="Y254" s="99"/>
      <c r="Z254" s="99"/>
      <c r="AA254" s="99"/>
      <c r="AB254" s="99"/>
    </row>
    <row r="255" spans="1:28" x14ac:dyDescent="0.3">
      <c r="A255" s="99"/>
      <c r="B255" s="99"/>
      <c r="C255" s="99"/>
      <c r="D255" s="99"/>
      <c r="E255" s="99"/>
      <c r="F255" s="99"/>
      <c r="G255" s="99"/>
      <c r="H255" s="99"/>
      <c r="I255" s="99"/>
      <c r="J255" s="99"/>
      <c r="K255" s="99"/>
      <c r="L255" s="99"/>
      <c r="M255" s="99"/>
      <c r="N255" s="99"/>
      <c r="O255" s="99"/>
      <c r="P255" s="99"/>
      <c r="Q255" s="99"/>
      <c r="R255" s="99"/>
      <c r="S255" s="99"/>
      <c r="T255" s="99"/>
      <c r="U255" s="99"/>
      <c r="V255" s="99"/>
      <c r="W255" s="99"/>
      <c r="X255" s="99"/>
      <c r="Y255" s="99"/>
      <c r="Z255" s="99"/>
      <c r="AA255" s="99"/>
      <c r="AB255" s="99"/>
    </row>
    <row r="256" spans="1:28" x14ac:dyDescent="0.3">
      <c r="A256" s="99"/>
      <c r="B256" s="99"/>
      <c r="C256" s="99"/>
      <c r="D256" s="99"/>
      <c r="E256" s="99"/>
      <c r="F256" s="99"/>
      <c r="G256" s="99"/>
      <c r="H256" s="99"/>
      <c r="I256" s="99"/>
      <c r="J256" s="99"/>
      <c r="K256" s="99"/>
      <c r="L256" s="99"/>
      <c r="M256" s="99"/>
      <c r="N256" s="99"/>
      <c r="O256" s="99"/>
      <c r="P256" s="99"/>
      <c r="Q256" s="99"/>
      <c r="R256" s="99"/>
      <c r="S256" s="99"/>
      <c r="T256" s="99"/>
      <c r="U256" s="99"/>
      <c r="V256" s="99"/>
      <c r="W256" s="99"/>
      <c r="X256" s="99"/>
      <c r="Y256" s="99"/>
      <c r="Z256" s="99"/>
      <c r="AA256" s="99"/>
      <c r="AB256" s="99"/>
    </row>
    <row r="257" spans="1:28" x14ac:dyDescent="0.3">
      <c r="A257" s="99"/>
      <c r="B257" s="99"/>
      <c r="C257" s="99"/>
      <c r="D257" s="99"/>
      <c r="E257" s="99"/>
      <c r="F257" s="99"/>
      <c r="G257" s="99"/>
      <c r="H257" s="99"/>
      <c r="I257" s="99"/>
      <c r="J257" s="99"/>
      <c r="K257" s="99"/>
      <c r="L257" s="99"/>
      <c r="M257" s="99"/>
      <c r="N257" s="99"/>
      <c r="O257" s="99"/>
      <c r="P257" s="99"/>
      <c r="Q257" s="99"/>
      <c r="R257" s="99"/>
      <c r="S257" s="99"/>
      <c r="T257" s="99"/>
      <c r="U257" s="99"/>
      <c r="V257" s="99"/>
      <c r="W257" s="99"/>
      <c r="X257" s="99"/>
      <c r="Y257" s="99"/>
      <c r="Z257" s="99"/>
      <c r="AA257" s="99"/>
      <c r="AB257" s="99"/>
    </row>
    <row r="258" spans="1:28" x14ac:dyDescent="0.3">
      <c r="A258" s="99"/>
      <c r="B258" s="99"/>
      <c r="C258" s="99"/>
      <c r="D258" s="99"/>
      <c r="E258" s="99"/>
      <c r="F258" s="99"/>
      <c r="G258" s="99"/>
      <c r="H258" s="99"/>
      <c r="I258" s="99"/>
      <c r="J258" s="99"/>
      <c r="K258" s="99"/>
      <c r="L258" s="99"/>
      <c r="M258" s="99"/>
      <c r="N258" s="99"/>
      <c r="O258" s="99"/>
      <c r="P258" s="99"/>
      <c r="Q258" s="99"/>
      <c r="R258" s="99"/>
      <c r="S258" s="99"/>
      <c r="T258" s="99"/>
      <c r="U258" s="99"/>
      <c r="V258" s="99"/>
      <c r="W258" s="99"/>
      <c r="X258" s="99"/>
      <c r="Y258" s="99"/>
      <c r="Z258" s="99"/>
      <c r="AA258" s="99"/>
      <c r="AB258" s="99"/>
    </row>
    <row r="259" spans="1:28" x14ac:dyDescent="0.3">
      <c r="A259" s="99"/>
      <c r="B259" s="99"/>
      <c r="C259" s="99"/>
      <c r="D259" s="99"/>
      <c r="E259" s="99"/>
      <c r="F259" s="99"/>
      <c r="G259" s="99"/>
      <c r="H259" s="99"/>
      <c r="I259" s="99"/>
      <c r="J259" s="99"/>
      <c r="K259" s="99"/>
      <c r="L259" s="99"/>
      <c r="M259" s="99"/>
      <c r="N259" s="99"/>
      <c r="O259" s="99"/>
      <c r="P259" s="99"/>
      <c r="Q259" s="99"/>
      <c r="R259" s="99"/>
      <c r="S259" s="99"/>
      <c r="T259" s="99"/>
      <c r="U259" s="99"/>
      <c r="V259" s="99"/>
      <c r="W259" s="99"/>
      <c r="X259" s="99"/>
      <c r="Y259" s="99"/>
      <c r="Z259" s="99"/>
      <c r="AA259" s="99"/>
      <c r="AB259" s="99"/>
    </row>
    <row r="260" spans="1:28" x14ac:dyDescent="0.3">
      <c r="A260" s="99"/>
      <c r="B260" s="99"/>
      <c r="C260" s="99"/>
      <c r="D260" s="99"/>
      <c r="E260" s="99"/>
      <c r="F260" s="99"/>
      <c r="G260" s="99"/>
      <c r="H260" s="99"/>
      <c r="I260" s="99"/>
      <c r="J260" s="99"/>
      <c r="K260" s="99"/>
      <c r="L260" s="99"/>
      <c r="M260" s="99"/>
      <c r="N260" s="99"/>
      <c r="O260" s="99"/>
      <c r="P260" s="99"/>
      <c r="Q260" s="99"/>
      <c r="R260" s="99"/>
      <c r="S260" s="99"/>
      <c r="T260" s="99"/>
      <c r="U260" s="99"/>
      <c r="V260" s="99"/>
      <c r="W260" s="99"/>
      <c r="X260" s="99"/>
      <c r="Y260" s="99"/>
      <c r="Z260" s="99"/>
      <c r="AA260" s="99"/>
      <c r="AB260" s="99"/>
    </row>
    <row r="261" spans="1:28" x14ac:dyDescent="0.3">
      <c r="A261" s="99"/>
      <c r="B261" s="99"/>
      <c r="C261" s="99"/>
      <c r="D261" s="99"/>
      <c r="E261" s="99"/>
      <c r="F261" s="99"/>
      <c r="G261" s="99"/>
      <c r="H261" s="99"/>
      <c r="I261" s="99"/>
      <c r="J261" s="99"/>
      <c r="K261" s="99"/>
      <c r="L261" s="99"/>
      <c r="M261" s="99"/>
      <c r="N261" s="99"/>
      <c r="O261" s="99"/>
      <c r="P261" s="99"/>
      <c r="Q261" s="99"/>
      <c r="R261" s="99"/>
      <c r="S261" s="99"/>
      <c r="T261" s="99"/>
      <c r="U261" s="99"/>
      <c r="V261" s="99"/>
      <c r="W261" s="99"/>
      <c r="X261" s="99"/>
      <c r="Y261" s="99"/>
      <c r="Z261" s="99"/>
      <c r="AA261" s="99"/>
      <c r="AB261" s="99"/>
    </row>
    <row r="262" spans="1:28" x14ac:dyDescent="0.3">
      <c r="A262" s="99"/>
      <c r="B262" s="99"/>
      <c r="C262" s="99"/>
      <c r="D262" s="99"/>
      <c r="E262" s="99"/>
      <c r="F262" s="99"/>
      <c r="G262" s="99"/>
      <c r="H262" s="99"/>
      <c r="I262" s="99"/>
      <c r="J262" s="99"/>
      <c r="K262" s="99"/>
      <c r="L262" s="99"/>
      <c r="M262" s="99"/>
      <c r="N262" s="99"/>
      <c r="O262" s="99"/>
      <c r="P262" s="99"/>
      <c r="Q262" s="99"/>
      <c r="R262" s="99"/>
      <c r="S262" s="99"/>
      <c r="T262" s="99"/>
      <c r="U262" s="99"/>
      <c r="V262" s="99"/>
      <c r="W262" s="99"/>
      <c r="X262" s="99"/>
      <c r="Y262" s="99"/>
      <c r="Z262" s="99"/>
      <c r="AA262" s="99"/>
      <c r="AB262" s="99"/>
    </row>
    <row r="263" spans="1:28" x14ac:dyDescent="0.3">
      <c r="A263" s="99"/>
      <c r="B263" s="99"/>
      <c r="C263" s="99"/>
      <c r="D263" s="99"/>
      <c r="E263" s="99"/>
      <c r="F263" s="99"/>
      <c r="G263" s="99"/>
      <c r="H263" s="99"/>
      <c r="I263" s="99"/>
      <c r="J263" s="99"/>
      <c r="K263" s="99"/>
      <c r="L263" s="99"/>
      <c r="M263" s="99"/>
      <c r="N263" s="99"/>
      <c r="O263" s="99"/>
      <c r="P263" s="99"/>
      <c r="Q263" s="99"/>
      <c r="R263" s="99"/>
      <c r="S263" s="99"/>
      <c r="T263" s="99"/>
      <c r="U263" s="99"/>
      <c r="V263" s="99"/>
      <c r="W263" s="99"/>
      <c r="X263" s="99"/>
      <c r="Y263" s="99"/>
      <c r="Z263" s="99"/>
      <c r="AA263" s="99"/>
      <c r="AB263" s="99"/>
    </row>
    <row r="264" spans="1:28" x14ac:dyDescent="0.3">
      <c r="A264" s="99"/>
      <c r="B264" s="99"/>
      <c r="C264" s="99"/>
      <c r="D264" s="99"/>
      <c r="E264" s="99"/>
      <c r="F264" s="99"/>
      <c r="G264" s="99"/>
      <c r="H264" s="99"/>
      <c r="I264" s="99"/>
      <c r="J264" s="99"/>
      <c r="K264" s="99"/>
      <c r="L264" s="99"/>
      <c r="M264" s="99"/>
      <c r="N264" s="99"/>
      <c r="O264" s="99"/>
      <c r="P264" s="99"/>
      <c r="Q264" s="99"/>
      <c r="R264" s="99"/>
      <c r="S264" s="99"/>
      <c r="T264" s="99"/>
      <c r="U264" s="99"/>
      <c r="V264" s="99"/>
      <c r="W264" s="99"/>
      <c r="X264" s="99"/>
      <c r="Y264" s="99"/>
      <c r="Z264" s="99"/>
      <c r="AA264" s="99"/>
      <c r="AB264" s="99"/>
    </row>
    <row r="265" spans="1:28" x14ac:dyDescent="0.3">
      <c r="A265" s="99"/>
      <c r="B265" s="99"/>
      <c r="C265" s="99"/>
      <c r="D265" s="99"/>
      <c r="E265" s="99"/>
      <c r="F265" s="99"/>
      <c r="G265" s="99"/>
      <c r="H265" s="99"/>
      <c r="I265" s="99"/>
      <c r="J265" s="99"/>
      <c r="K265" s="99"/>
      <c r="L265" s="99"/>
      <c r="M265" s="99"/>
      <c r="N265" s="99"/>
      <c r="O265" s="99"/>
      <c r="P265" s="99"/>
      <c r="Q265" s="99"/>
      <c r="R265" s="99"/>
      <c r="S265" s="99"/>
      <c r="T265" s="99"/>
      <c r="U265" s="99"/>
      <c r="V265" s="99"/>
      <c r="W265" s="99"/>
      <c r="X265" s="99"/>
      <c r="Y265" s="99"/>
      <c r="Z265" s="99"/>
      <c r="AA265" s="99"/>
      <c r="AB265" s="99"/>
    </row>
    <row r="266" spans="1:28" x14ac:dyDescent="0.3">
      <c r="A266" s="99"/>
      <c r="B266" s="99"/>
      <c r="C266" s="99"/>
      <c r="D266" s="99"/>
      <c r="E266" s="99"/>
      <c r="F266" s="99"/>
      <c r="G266" s="99"/>
      <c r="H266" s="99"/>
      <c r="I266" s="99"/>
      <c r="J266" s="99"/>
      <c r="K266" s="99"/>
      <c r="L266" s="99"/>
      <c r="M266" s="99"/>
      <c r="N266" s="99"/>
      <c r="O266" s="99"/>
      <c r="P266" s="99"/>
      <c r="Q266" s="99"/>
      <c r="R266" s="99"/>
      <c r="S266" s="99"/>
      <c r="T266" s="99"/>
      <c r="U266" s="99"/>
      <c r="V266" s="99"/>
      <c r="W266" s="99"/>
      <c r="X266" s="99"/>
      <c r="Y266" s="99"/>
      <c r="Z266" s="99"/>
      <c r="AA266" s="99"/>
      <c r="AB266" s="99"/>
    </row>
    <row r="267" spans="1:28" x14ac:dyDescent="0.3">
      <c r="A267" s="99"/>
      <c r="B267" s="99"/>
      <c r="C267" s="99"/>
      <c r="D267" s="99"/>
      <c r="E267" s="99"/>
      <c r="F267" s="99"/>
      <c r="G267" s="99"/>
      <c r="H267" s="99"/>
      <c r="I267" s="99"/>
      <c r="J267" s="99"/>
      <c r="K267" s="99"/>
      <c r="L267" s="99"/>
      <c r="M267" s="99"/>
      <c r="N267" s="99"/>
      <c r="O267" s="99"/>
      <c r="P267" s="99"/>
      <c r="Q267" s="99"/>
      <c r="R267" s="99"/>
      <c r="S267" s="99"/>
      <c r="T267" s="99"/>
      <c r="U267" s="99"/>
      <c r="V267" s="99"/>
      <c r="W267" s="99"/>
      <c r="X267" s="99"/>
      <c r="Y267" s="99"/>
      <c r="Z267" s="99"/>
      <c r="AA267" s="99"/>
      <c r="AB267" s="99"/>
    </row>
    <row r="268" spans="1:28" x14ac:dyDescent="0.3">
      <c r="A268" s="99"/>
      <c r="B268" s="99"/>
      <c r="C268" s="99"/>
      <c r="D268" s="99"/>
      <c r="E268" s="99"/>
      <c r="F268" s="99"/>
      <c r="G268" s="99"/>
      <c r="H268" s="99"/>
      <c r="I268" s="99"/>
      <c r="J268" s="99"/>
      <c r="K268" s="99"/>
      <c r="L268" s="99"/>
      <c r="M268" s="99"/>
      <c r="N268" s="99"/>
      <c r="O268" s="99"/>
      <c r="P268" s="99"/>
      <c r="Q268" s="99"/>
      <c r="R268" s="99"/>
      <c r="S268" s="99"/>
      <c r="T268" s="99"/>
      <c r="U268" s="99"/>
      <c r="V268" s="99"/>
      <c r="W268" s="99"/>
      <c r="X268" s="99"/>
      <c r="Y268" s="99"/>
      <c r="Z268" s="99"/>
      <c r="AA268" s="99"/>
      <c r="AB268" s="99"/>
    </row>
    <row r="269" spans="1:28" x14ac:dyDescent="0.3">
      <c r="A269" s="99"/>
      <c r="B269" s="99"/>
      <c r="C269" s="99"/>
      <c r="D269" s="99"/>
      <c r="E269" s="99"/>
      <c r="F269" s="99"/>
      <c r="G269" s="99"/>
      <c r="H269" s="99"/>
      <c r="I269" s="99"/>
      <c r="J269" s="99"/>
      <c r="K269" s="99"/>
      <c r="L269" s="99"/>
      <c r="M269" s="99"/>
      <c r="N269" s="99"/>
      <c r="O269" s="99"/>
      <c r="P269" s="99"/>
      <c r="Q269" s="99"/>
      <c r="R269" s="99"/>
      <c r="S269" s="99"/>
      <c r="T269" s="99"/>
      <c r="U269" s="99"/>
      <c r="V269" s="99"/>
      <c r="W269" s="99"/>
      <c r="X269" s="99"/>
      <c r="Y269" s="99"/>
      <c r="Z269" s="99"/>
      <c r="AA269" s="99"/>
      <c r="AB269" s="99"/>
    </row>
    <row r="270" spans="1:28" x14ac:dyDescent="0.3">
      <c r="A270" s="99"/>
      <c r="B270" s="99"/>
      <c r="C270" s="99"/>
      <c r="D270" s="99"/>
      <c r="E270" s="99"/>
      <c r="F270" s="99"/>
      <c r="G270" s="99"/>
      <c r="H270" s="99"/>
      <c r="I270" s="99"/>
      <c r="J270" s="99"/>
      <c r="K270" s="99"/>
      <c r="L270" s="99"/>
      <c r="M270" s="99"/>
      <c r="N270" s="99"/>
      <c r="O270" s="99"/>
      <c r="P270" s="99"/>
      <c r="Q270" s="99"/>
      <c r="R270" s="99"/>
      <c r="S270" s="99"/>
      <c r="T270" s="99"/>
      <c r="U270" s="99"/>
      <c r="V270" s="99"/>
      <c r="W270" s="99"/>
      <c r="X270" s="99"/>
      <c r="Y270" s="99"/>
      <c r="Z270" s="99"/>
      <c r="AA270" s="99"/>
      <c r="AB270" s="99"/>
    </row>
    <row r="271" spans="1:28" x14ac:dyDescent="0.3">
      <c r="A271" s="99"/>
      <c r="B271" s="99"/>
      <c r="C271" s="99"/>
      <c r="D271" s="99"/>
      <c r="E271" s="99"/>
      <c r="F271" s="99"/>
      <c r="G271" s="99"/>
      <c r="H271" s="99"/>
      <c r="I271" s="99"/>
      <c r="J271" s="99"/>
      <c r="K271" s="99"/>
      <c r="L271" s="99"/>
      <c r="M271" s="99"/>
      <c r="N271" s="99"/>
      <c r="O271" s="99"/>
      <c r="P271" s="99"/>
      <c r="Q271" s="99"/>
      <c r="R271" s="99"/>
      <c r="S271" s="99"/>
      <c r="T271" s="99"/>
      <c r="U271" s="99"/>
      <c r="V271" s="99"/>
      <c r="W271" s="99"/>
      <c r="X271" s="99"/>
      <c r="Y271" s="99"/>
      <c r="Z271" s="99"/>
      <c r="AA271" s="99"/>
      <c r="AB271" s="99"/>
    </row>
    <row r="272" spans="1:28" x14ac:dyDescent="0.3">
      <c r="A272" s="99"/>
      <c r="B272" s="99"/>
      <c r="C272" s="99"/>
      <c r="D272" s="99"/>
      <c r="E272" s="99"/>
      <c r="F272" s="99"/>
      <c r="G272" s="99"/>
      <c r="H272" s="99"/>
      <c r="I272" s="99"/>
      <c r="J272" s="99"/>
      <c r="K272" s="99"/>
      <c r="L272" s="99"/>
      <c r="M272" s="99"/>
      <c r="N272" s="99"/>
      <c r="O272" s="99"/>
      <c r="P272" s="99"/>
      <c r="Q272" s="99"/>
      <c r="R272" s="99"/>
      <c r="S272" s="99"/>
      <c r="T272" s="99"/>
      <c r="U272" s="99"/>
      <c r="V272" s="99"/>
      <c r="W272" s="99"/>
      <c r="X272" s="99"/>
      <c r="Y272" s="99"/>
      <c r="Z272" s="99"/>
      <c r="AA272" s="99"/>
      <c r="AB272" s="99"/>
    </row>
    <row r="273" spans="1:28" x14ac:dyDescent="0.3">
      <c r="A273" s="99"/>
      <c r="B273" s="99"/>
      <c r="C273" s="99"/>
      <c r="D273" s="99"/>
      <c r="E273" s="99"/>
      <c r="F273" s="99"/>
      <c r="G273" s="99"/>
      <c r="H273" s="99"/>
      <c r="I273" s="99"/>
      <c r="J273" s="99"/>
      <c r="K273" s="99"/>
      <c r="L273" s="99"/>
      <c r="M273" s="99"/>
      <c r="N273" s="99"/>
      <c r="O273" s="99"/>
      <c r="P273" s="99"/>
      <c r="Q273" s="99"/>
      <c r="R273" s="99"/>
      <c r="S273" s="99"/>
      <c r="T273" s="99"/>
      <c r="U273" s="99"/>
      <c r="V273" s="99"/>
      <c r="W273" s="99"/>
      <c r="X273" s="99"/>
      <c r="Y273" s="99"/>
      <c r="Z273" s="99"/>
      <c r="AA273" s="99"/>
      <c r="AB273" s="99"/>
    </row>
    <row r="274" spans="1:28" x14ac:dyDescent="0.3">
      <c r="A274" s="99"/>
      <c r="B274" s="99"/>
      <c r="C274" s="99"/>
      <c r="D274" s="99"/>
      <c r="E274" s="99"/>
      <c r="F274" s="99"/>
      <c r="G274" s="99"/>
      <c r="H274" s="99"/>
      <c r="I274" s="99"/>
      <c r="J274" s="99"/>
      <c r="K274" s="99"/>
      <c r="L274" s="99"/>
      <c r="M274" s="99"/>
      <c r="N274" s="99"/>
      <c r="O274" s="99"/>
      <c r="P274" s="99"/>
      <c r="Q274" s="99"/>
      <c r="R274" s="99"/>
      <c r="S274" s="99"/>
      <c r="T274" s="99"/>
      <c r="U274" s="99"/>
      <c r="V274" s="99"/>
      <c r="W274" s="99"/>
      <c r="X274" s="99"/>
      <c r="Y274" s="99"/>
      <c r="Z274" s="99"/>
      <c r="AA274" s="99"/>
      <c r="AB274" s="99"/>
    </row>
    <row r="275" spans="1:28" x14ac:dyDescent="0.3">
      <c r="A275" s="99"/>
      <c r="B275" s="99"/>
      <c r="C275" s="99"/>
      <c r="D275" s="99"/>
      <c r="E275" s="99"/>
      <c r="F275" s="99"/>
      <c r="G275" s="99"/>
      <c r="H275" s="99"/>
      <c r="I275" s="99"/>
      <c r="J275" s="99"/>
      <c r="K275" s="99"/>
      <c r="L275" s="99"/>
      <c r="M275" s="99"/>
      <c r="N275" s="99"/>
      <c r="O275" s="99"/>
      <c r="P275" s="99"/>
      <c r="Q275" s="99"/>
      <c r="R275" s="99"/>
      <c r="S275" s="99"/>
      <c r="T275" s="99"/>
      <c r="U275" s="99"/>
      <c r="V275" s="99"/>
      <c r="W275" s="99"/>
      <c r="X275" s="99"/>
      <c r="Y275" s="99"/>
      <c r="Z275" s="99"/>
      <c r="AA275" s="99"/>
      <c r="AB275" s="99"/>
    </row>
    <row r="276" spans="1:28" x14ac:dyDescent="0.3">
      <c r="A276" s="99"/>
      <c r="B276" s="99"/>
      <c r="C276" s="99"/>
      <c r="D276" s="99"/>
      <c r="E276" s="99"/>
      <c r="F276" s="99"/>
      <c r="G276" s="99"/>
      <c r="H276" s="99"/>
      <c r="I276" s="99"/>
      <c r="J276" s="99"/>
      <c r="K276" s="99"/>
      <c r="L276" s="99"/>
      <c r="M276" s="99"/>
      <c r="N276" s="99"/>
      <c r="O276" s="99"/>
      <c r="P276" s="99"/>
      <c r="Q276" s="99"/>
      <c r="R276" s="99"/>
      <c r="S276" s="99"/>
      <c r="T276" s="99"/>
      <c r="U276" s="99"/>
      <c r="V276" s="99"/>
      <c r="W276" s="99"/>
      <c r="X276" s="99"/>
      <c r="Y276" s="99"/>
      <c r="Z276" s="99"/>
      <c r="AA276" s="99"/>
      <c r="AB276" s="99"/>
    </row>
    <row r="277" spans="1:28" x14ac:dyDescent="0.3">
      <c r="A277" s="99"/>
      <c r="B277" s="99"/>
      <c r="C277" s="99"/>
      <c r="D277" s="99"/>
      <c r="E277" s="99"/>
      <c r="F277" s="99"/>
      <c r="G277" s="99"/>
      <c r="H277" s="99"/>
      <c r="I277" s="99"/>
      <c r="J277" s="99"/>
      <c r="K277" s="99"/>
      <c r="L277" s="99"/>
      <c r="M277" s="99"/>
      <c r="N277" s="99"/>
      <c r="O277" s="99"/>
      <c r="P277" s="99"/>
      <c r="Q277" s="99"/>
      <c r="R277" s="99"/>
      <c r="S277" s="99"/>
      <c r="T277" s="99"/>
      <c r="U277" s="99"/>
      <c r="V277" s="99"/>
      <c r="W277" s="99"/>
      <c r="X277" s="99"/>
      <c r="Y277" s="99"/>
      <c r="Z277" s="99"/>
      <c r="AA277" s="99"/>
      <c r="AB277" s="99"/>
    </row>
    <row r="278" spans="1:28" x14ac:dyDescent="0.3">
      <c r="A278" s="99"/>
      <c r="B278" s="99"/>
      <c r="C278" s="99"/>
      <c r="D278" s="99"/>
      <c r="E278" s="99"/>
      <c r="F278" s="99"/>
      <c r="G278" s="99"/>
      <c r="H278" s="99"/>
      <c r="I278" s="99"/>
      <c r="J278" s="99"/>
      <c r="K278" s="99"/>
      <c r="L278" s="99"/>
      <c r="M278" s="99"/>
      <c r="N278" s="99"/>
      <c r="O278" s="99"/>
      <c r="P278" s="99"/>
      <c r="Q278" s="99"/>
      <c r="R278" s="99"/>
      <c r="S278" s="99"/>
      <c r="T278" s="99"/>
      <c r="U278" s="99"/>
      <c r="V278" s="99"/>
      <c r="W278" s="99"/>
      <c r="X278" s="99"/>
      <c r="Y278" s="99"/>
      <c r="Z278" s="99"/>
      <c r="AA278" s="99"/>
      <c r="AB278" s="99"/>
    </row>
    <row r="279" spans="1:28" x14ac:dyDescent="0.3">
      <c r="A279" s="99"/>
      <c r="B279" s="99"/>
      <c r="C279" s="99"/>
      <c r="D279" s="99"/>
      <c r="E279" s="99"/>
      <c r="F279" s="99"/>
      <c r="G279" s="99"/>
      <c r="H279" s="99"/>
      <c r="I279" s="99"/>
      <c r="J279" s="99"/>
      <c r="K279" s="99"/>
      <c r="L279" s="99"/>
      <c r="M279" s="99"/>
      <c r="N279" s="99"/>
      <c r="O279" s="99"/>
      <c r="P279" s="99"/>
      <c r="Q279" s="99"/>
      <c r="R279" s="99"/>
      <c r="S279" s="99"/>
      <c r="T279" s="99"/>
      <c r="U279" s="99"/>
      <c r="V279" s="99"/>
      <c r="W279" s="99"/>
      <c r="X279" s="99"/>
      <c r="Y279" s="99"/>
      <c r="Z279" s="99"/>
      <c r="AA279" s="99"/>
      <c r="AB279" s="99"/>
    </row>
    <row r="280" spans="1:28" x14ac:dyDescent="0.3">
      <c r="A280" s="99"/>
      <c r="B280" s="99"/>
      <c r="C280" s="99"/>
      <c r="D280" s="99"/>
      <c r="E280" s="99"/>
      <c r="F280" s="99"/>
      <c r="G280" s="99"/>
      <c r="H280" s="99"/>
      <c r="I280" s="99"/>
      <c r="J280" s="99"/>
      <c r="K280" s="99"/>
      <c r="L280" s="99"/>
      <c r="M280" s="99"/>
      <c r="N280" s="99"/>
      <c r="O280" s="99"/>
      <c r="P280" s="99"/>
      <c r="Q280" s="99"/>
      <c r="R280" s="99"/>
      <c r="S280" s="99"/>
      <c r="T280" s="99"/>
      <c r="U280" s="99"/>
      <c r="V280" s="99"/>
      <c r="W280" s="99"/>
      <c r="X280" s="99"/>
      <c r="Y280" s="99"/>
      <c r="Z280" s="99"/>
      <c r="AA280" s="99"/>
      <c r="AB280" s="99"/>
    </row>
    <row r="281" spans="1:28" x14ac:dyDescent="0.3">
      <c r="A281" s="99"/>
      <c r="B281" s="99"/>
      <c r="C281" s="99"/>
      <c r="D281" s="99"/>
      <c r="E281" s="99"/>
      <c r="F281" s="99"/>
      <c r="G281" s="99"/>
      <c r="H281" s="99"/>
      <c r="I281" s="99"/>
      <c r="J281" s="99"/>
      <c r="K281" s="99"/>
      <c r="L281" s="99"/>
      <c r="M281" s="99"/>
      <c r="N281" s="99"/>
      <c r="O281" s="99"/>
      <c r="P281" s="99"/>
      <c r="Q281" s="99"/>
      <c r="R281" s="99"/>
      <c r="S281" s="99"/>
      <c r="T281" s="99"/>
      <c r="U281" s="99"/>
      <c r="V281" s="99"/>
      <c r="W281" s="99"/>
      <c r="X281" s="99"/>
      <c r="Y281" s="99"/>
      <c r="Z281" s="99"/>
      <c r="AA281" s="99"/>
      <c r="AB281" s="99"/>
    </row>
    <row r="282" spans="1:28" x14ac:dyDescent="0.3">
      <c r="A282" s="99"/>
      <c r="B282" s="99"/>
      <c r="C282" s="99"/>
      <c r="D282" s="99"/>
      <c r="E282" s="99"/>
      <c r="F282" s="99"/>
      <c r="G282" s="99"/>
      <c r="H282" s="99"/>
      <c r="I282" s="99"/>
      <c r="J282" s="99"/>
      <c r="K282" s="99"/>
      <c r="L282" s="99"/>
      <c r="M282" s="99"/>
      <c r="N282" s="99"/>
      <c r="O282" s="99"/>
      <c r="P282" s="99"/>
      <c r="Q282" s="99"/>
      <c r="R282" s="99"/>
      <c r="S282" s="99"/>
      <c r="T282" s="99"/>
      <c r="U282" s="99"/>
      <c r="V282" s="99"/>
      <c r="W282" s="99"/>
      <c r="X282" s="99"/>
      <c r="Y282" s="99"/>
      <c r="Z282" s="99"/>
      <c r="AA282" s="99"/>
      <c r="AB282" s="99"/>
    </row>
    <row r="283" spans="1:28" x14ac:dyDescent="0.3">
      <c r="A283" s="99"/>
      <c r="B283" s="99"/>
      <c r="C283" s="99"/>
      <c r="D283" s="99"/>
      <c r="E283" s="99"/>
      <c r="F283" s="99"/>
      <c r="G283" s="99"/>
      <c r="H283" s="99"/>
      <c r="I283" s="99"/>
      <c r="J283" s="99"/>
      <c r="K283" s="99"/>
      <c r="L283" s="99"/>
      <c r="M283" s="99"/>
      <c r="N283" s="99"/>
      <c r="O283" s="99"/>
      <c r="P283" s="99"/>
      <c r="Q283" s="99"/>
      <c r="R283" s="99"/>
      <c r="S283" s="99"/>
      <c r="T283" s="99"/>
      <c r="U283" s="99"/>
      <c r="V283" s="99"/>
      <c r="W283" s="99"/>
      <c r="X283" s="99"/>
      <c r="Y283" s="99"/>
      <c r="Z283" s="99"/>
      <c r="AA283" s="99"/>
      <c r="AB283" s="99"/>
    </row>
    <row r="284" spans="1:28" x14ac:dyDescent="0.3">
      <c r="A284" s="99"/>
      <c r="B284" s="99"/>
      <c r="C284" s="99"/>
      <c r="D284" s="99"/>
      <c r="E284" s="99"/>
      <c r="F284" s="99"/>
      <c r="G284" s="99"/>
      <c r="H284" s="99"/>
      <c r="I284" s="99"/>
      <c r="J284" s="99"/>
      <c r="K284" s="99"/>
      <c r="L284" s="99"/>
      <c r="M284" s="99"/>
      <c r="N284" s="99"/>
      <c r="O284" s="99"/>
      <c r="P284" s="99"/>
      <c r="Q284" s="99"/>
      <c r="R284" s="99"/>
      <c r="S284" s="99"/>
      <c r="T284" s="99"/>
      <c r="U284" s="99"/>
      <c r="V284" s="99"/>
      <c r="W284" s="99"/>
      <c r="X284" s="99"/>
      <c r="Y284" s="99"/>
      <c r="Z284" s="99"/>
      <c r="AA284" s="99"/>
      <c r="AB284" s="99"/>
    </row>
    <row r="285" spans="1:28" x14ac:dyDescent="0.3">
      <c r="A285" s="99"/>
      <c r="B285" s="99"/>
      <c r="C285" s="99"/>
      <c r="D285" s="99"/>
      <c r="E285" s="99"/>
      <c r="F285" s="99"/>
      <c r="G285" s="99"/>
      <c r="H285" s="99"/>
      <c r="I285" s="99"/>
      <c r="J285" s="99"/>
      <c r="K285" s="99"/>
      <c r="L285" s="99"/>
      <c r="M285" s="99"/>
      <c r="N285" s="99"/>
      <c r="O285" s="99"/>
      <c r="P285" s="99"/>
      <c r="Q285" s="99"/>
      <c r="R285" s="99"/>
      <c r="S285" s="99"/>
      <c r="T285" s="99"/>
      <c r="U285" s="99"/>
      <c r="V285" s="99"/>
      <c r="W285" s="99"/>
      <c r="X285" s="99"/>
      <c r="Y285" s="99"/>
      <c r="Z285" s="99"/>
      <c r="AA285" s="99"/>
      <c r="AB285" s="99"/>
    </row>
    <row r="286" spans="1:28" x14ac:dyDescent="0.3">
      <c r="A286" s="99"/>
      <c r="B286" s="99"/>
      <c r="C286" s="99"/>
      <c r="D286" s="99"/>
      <c r="E286" s="99"/>
      <c r="F286" s="99"/>
      <c r="G286" s="99"/>
      <c r="H286" s="99"/>
      <c r="I286" s="99"/>
      <c r="J286" s="99"/>
      <c r="K286" s="99"/>
      <c r="L286" s="99"/>
      <c r="M286" s="99"/>
      <c r="N286" s="99"/>
      <c r="O286" s="99"/>
      <c r="P286" s="99"/>
      <c r="Q286" s="99"/>
      <c r="R286" s="99"/>
      <c r="S286" s="99"/>
      <c r="T286" s="99"/>
      <c r="U286" s="99"/>
      <c r="V286" s="99"/>
      <c r="W286" s="99"/>
      <c r="X286" s="99"/>
      <c r="Y286" s="99"/>
      <c r="Z286" s="99"/>
      <c r="AA286" s="99"/>
      <c r="AB286" s="99"/>
    </row>
    <row r="287" spans="1:28" x14ac:dyDescent="0.3">
      <c r="A287" s="99"/>
      <c r="B287" s="99"/>
      <c r="C287" s="99"/>
      <c r="D287" s="99"/>
      <c r="E287" s="99"/>
      <c r="F287" s="99"/>
      <c r="G287" s="99"/>
      <c r="H287" s="99"/>
      <c r="I287" s="99"/>
      <c r="J287" s="99"/>
      <c r="K287" s="99"/>
      <c r="L287" s="99"/>
      <c r="M287" s="99"/>
      <c r="N287" s="99"/>
      <c r="O287" s="99"/>
      <c r="P287" s="99"/>
      <c r="Q287" s="99"/>
      <c r="R287" s="99"/>
      <c r="S287" s="99"/>
      <c r="T287" s="99"/>
      <c r="U287" s="99"/>
      <c r="V287" s="99"/>
      <c r="W287" s="99"/>
      <c r="X287" s="99"/>
      <c r="Y287" s="99"/>
      <c r="Z287" s="99"/>
      <c r="AA287" s="99"/>
      <c r="AB287" s="99"/>
    </row>
    <row r="288" spans="1:28" x14ac:dyDescent="0.3">
      <c r="A288" s="99"/>
      <c r="B288" s="99"/>
      <c r="C288" s="99"/>
      <c r="D288" s="99"/>
      <c r="E288" s="99"/>
      <c r="F288" s="99"/>
      <c r="G288" s="99"/>
      <c r="H288" s="99"/>
      <c r="I288" s="99"/>
      <c r="J288" s="99"/>
      <c r="K288" s="99"/>
      <c r="L288" s="99"/>
      <c r="M288" s="99"/>
      <c r="N288" s="99"/>
      <c r="O288" s="99"/>
      <c r="P288" s="99"/>
      <c r="Q288" s="99"/>
      <c r="R288" s="99"/>
      <c r="S288" s="99"/>
      <c r="T288" s="99"/>
      <c r="U288" s="99"/>
      <c r="V288" s="99"/>
      <c r="W288" s="99"/>
      <c r="X288" s="99"/>
      <c r="Y288" s="99"/>
      <c r="Z288" s="99"/>
      <c r="AA288" s="99"/>
      <c r="AB288" s="99"/>
    </row>
    <row r="289" spans="1:28" x14ac:dyDescent="0.3">
      <c r="A289" s="99"/>
      <c r="B289" s="99"/>
      <c r="C289" s="99"/>
      <c r="D289" s="99"/>
      <c r="E289" s="99"/>
      <c r="F289" s="99"/>
      <c r="G289" s="99"/>
      <c r="H289" s="99"/>
      <c r="I289" s="99"/>
      <c r="J289" s="99"/>
      <c r="K289" s="99"/>
      <c r="L289" s="99"/>
      <c r="M289" s="99"/>
      <c r="N289" s="99"/>
      <c r="O289" s="99"/>
      <c r="P289" s="99"/>
      <c r="Q289" s="99"/>
      <c r="R289" s="99"/>
      <c r="S289" s="99"/>
      <c r="T289" s="99"/>
      <c r="U289" s="99"/>
      <c r="V289" s="99"/>
      <c r="W289" s="99"/>
      <c r="X289" s="99"/>
      <c r="Y289" s="99"/>
      <c r="Z289" s="99"/>
      <c r="AA289" s="99"/>
      <c r="AB289" s="99"/>
    </row>
    <row r="290" spans="1:28" x14ac:dyDescent="0.3">
      <c r="A290" s="99"/>
      <c r="B290" s="99"/>
      <c r="C290" s="99"/>
      <c r="D290" s="99"/>
      <c r="E290" s="99"/>
      <c r="F290" s="99"/>
      <c r="G290" s="99"/>
      <c r="H290" s="99"/>
      <c r="I290" s="99"/>
      <c r="J290" s="99"/>
      <c r="K290" s="99"/>
      <c r="L290" s="99"/>
      <c r="M290" s="99"/>
      <c r="N290" s="99"/>
      <c r="O290" s="99"/>
      <c r="P290" s="99"/>
      <c r="Q290" s="99"/>
      <c r="R290" s="99"/>
      <c r="S290" s="99"/>
      <c r="T290" s="99"/>
      <c r="U290" s="99"/>
      <c r="V290" s="99"/>
      <c r="W290" s="99"/>
      <c r="X290" s="99"/>
      <c r="Y290" s="99"/>
      <c r="Z290" s="99"/>
      <c r="AA290" s="99"/>
      <c r="AB290" s="99"/>
    </row>
    <row r="291" spans="1:28" x14ac:dyDescent="0.3">
      <c r="A291" s="99"/>
      <c r="B291" s="99"/>
      <c r="C291" s="99"/>
      <c r="D291" s="99"/>
      <c r="E291" s="99"/>
      <c r="F291" s="99"/>
      <c r="G291" s="99"/>
      <c r="H291" s="99"/>
      <c r="I291" s="99"/>
      <c r="J291" s="99"/>
      <c r="K291" s="99"/>
      <c r="L291" s="99"/>
      <c r="M291" s="99"/>
      <c r="N291" s="99"/>
      <c r="O291" s="99"/>
      <c r="P291" s="99"/>
      <c r="Q291" s="99"/>
      <c r="R291" s="99"/>
      <c r="S291" s="99"/>
      <c r="T291" s="99"/>
      <c r="U291" s="99"/>
      <c r="V291" s="99"/>
      <c r="W291" s="99"/>
      <c r="X291" s="99"/>
      <c r="Y291" s="99"/>
      <c r="Z291" s="99"/>
      <c r="AA291" s="99"/>
      <c r="AB291" s="99"/>
    </row>
    <row r="292" spans="1:28" x14ac:dyDescent="0.3">
      <c r="A292" s="99"/>
      <c r="B292" s="99"/>
      <c r="C292" s="99"/>
      <c r="D292" s="99"/>
      <c r="E292" s="99"/>
      <c r="F292" s="99"/>
      <c r="G292" s="99"/>
      <c r="H292" s="99"/>
      <c r="I292" s="99"/>
      <c r="J292" s="99"/>
      <c r="K292" s="99"/>
      <c r="L292" s="99"/>
      <c r="M292" s="99"/>
      <c r="N292" s="99"/>
      <c r="O292" s="99"/>
      <c r="P292" s="99"/>
      <c r="Q292" s="99"/>
      <c r="R292" s="99"/>
      <c r="S292" s="99"/>
      <c r="T292" s="99"/>
      <c r="U292" s="99"/>
      <c r="V292" s="99"/>
      <c r="W292" s="99"/>
      <c r="X292" s="99"/>
      <c r="Y292" s="99"/>
      <c r="Z292" s="99"/>
      <c r="AA292" s="99"/>
      <c r="AB292" s="99"/>
    </row>
    <row r="293" spans="1:28" x14ac:dyDescent="0.3">
      <c r="A293" s="99"/>
      <c r="B293" s="99"/>
      <c r="C293" s="99"/>
      <c r="D293" s="99"/>
      <c r="E293" s="99"/>
      <c r="F293" s="99"/>
      <c r="G293" s="99"/>
      <c r="H293" s="99"/>
      <c r="I293" s="99"/>
      <c r="J293" s="99"/>
      <c r="K293" s="99"/>
      <c r="L293" s="99"/>
      <c r="M293" s="99"/>
      <c r="N293" s="99"/>
      <c r="O293" s="99"/>
      <c r="P293" s="99"/>
      <c r="Q293" s="99"/>
      <c r="R293" s="99"/>
      <c r="S293" s="99"/>
      <c r="T293" s="99"/>
      <c r="U293" s="99"/>
      <c r="V293" s="99"/>
      <c r="W293" s="99"/>
      <c r="X293" s="99"/>
      <c r="Y293" s="99"/>
      <c r="Z293" s="99"/>
      <c r="AA293" s="99"/>
      <c r="AB293" s="99"/>
    </row>
    <row r="294" spans="1:28" x14ac:dyDescent="0.3">
      <c r="A294" s="99"/>
      <c r="B294" s="99"/>
      <c r="C294" s="99"/>
      <c r="D294" s="99"/>
      <c r="E294" s="99"/>
      <c r="F294" s="99"/>
      <c r="G294" s="99"/>
      <c r="H294" s="99"/>
      <c r="I294" s="99"/>
      <c r="J294" s="99"/>
      <c r="K294" s="99"/>
      <c r="L294" s="99"/>
      <c r="M294" s="99"/>
      <c r="N294" s="99"/>
      <c r="O294" s="99"/>
      <c r="P294" s="99"/>
      <c r="Q294" s="99"/>
      <c r="R294" s="99"/>
      <c r="S294" s="99"/>
      <c r="T294" s="99"/>
      <c r="U294" s="99"/>
      <c r="V294" s="99"/>
      <c r="W294" s="99"/>
      <c r="X294" s="99"/>
      <c r="Y294" s="99"/>
      <c r="Z294" s="99"/>
      <c r="AA294" s="99"/>
      <c r="AB294" s="99"/>
    </row>
    <row r="295" spans="1:28" x14ac:dyDescent="0.3">
      <c r="A295" s="99"/>
      <c r="B295" s="99"/>
      <c r="C295" s="99"/>
      <c r="D295" s="99"/>
      <c r="E295" s="99"/>
      <c r="F295" s="99"/>
      <c r="G295" s="99"/>
      <c r="H295" s="99"/>
      <c r="I295" s="99"/>
      <c r="J295" s="99"/>
      <c r="K295" s="99"/>
      <c r="L295" s="99"/>
      <c r="M295" s="99"/>
      <c r="N295" s="99"/>
      <c r="O295" s="99"/>
      <c r="P295" s="99"/>
      <c r="Q295" s="99"/>
      <c r="R295" s="99"/>
      <c r="S295" s="99"/>
      <c r="T295" s="99"/>
      <c r="U295" s="99"/>
      <c r="V295" s="99"/>
      <c r="W295" s="99"/>
      <c r="X295" s="99"/>
      <c r="Y295" s="99"/>
      <c r="Z295" s="99"/>
      <c r="AA295" s="99"/>
      <c r="AB295" s="99"/>
    </row>
    <row r="296" spans="1:28" x14ac:dyDescent="0.3">
      <c r="A296" s="99"/>
      <c r="B296" s="99"/>
      <c r="C296" s="99"/>
      <c r="D296" s="99"/>
      <c r="E296" s="99"/>
      <c r="F296" s="99"/>
      <c r="G296" s="99"/>
      <c r="H296" s="99"/>
      <c r="I296" s="99"/>
      <c r="J296" s="99"/>
      <c r="K296" s="99"/>
      <c r="L296" s="99"/>
      <c r="M296" s="99"/>
      <c r="N296" s="99"/>
      <c r="O296" s="99"/>
      <c r="P296" s="99"/>
      <c r="Q296" s="99"/>
      <c r="R296" s="99"/>
      <c r="S296" s="99"/>
      <c r="T296" s="99"/>
      <c r="U296" s="99"/>
      <c r="V296" s="99"/>
      <c r="W296" s="99"/>
      <c r="X296" s="99"/>
      <c r="Y296" s="99"/>
      <c r="Z296" s="99"/>
      <c r="AA296" s="99"/>
      <c r="AB296" s="99"/>
    </row>
    <row r="297" spans="1:28" x14ac:dyDescent="0.3">
      <c r="A297" s="99"/>
      <c r="B297" s="99"/>
      <c r="C297" s="99"/>
      <c r="D297" s="99"/>
      <c r="E297" s="99"/>
      <c r="F297" s="99"/>
      <c r="G297" s="99"/>
      <c r="H297" s="99"/>
      <c r="I297" s="99"/>
      <c r="J297" s="99"/>
      <c r="K297" s="99"/>
      <c r="L297" s="99"/>
      <c r="M297" s="99"/>
      <c r="N297" s="99"/>
      <c r="O297" s="99"/>
      <c r="P297" s="99"/>
      <c r="Q297" s="99"/>
      <c r="R297" s="99"/>
      <c r="S297" s="99"/>
      <c r="T297" s="99"/>
      <c r="U297" s="99"/>
      <c r="V297" s="99"/>
      <c r="W297" s="99"/>
      <c r="X297" s="99"/>
      <c r="Y297" s="99"/>
      <c r="Z297" s="99"/>
      <c r="AA297" s="99"/>
      <c r="AB297" s="99"/>
    </row>
    <row r="298" spans="1:28" x14ac:dyDescent="0.3">
      <c r="A298" s="99"/>
      <c r="B298" s="99"/>
      <c r="C298" s="99"/>
      <c r="D298" s="99"/>
      <c r="E298" s="99"/>
      <c r="F298" s="99"/>
      <c r="G298" s="99"/>
      <c r="H298" s="99"/>
      <c r="I298" s="99"/>
      <c r="J298" s="99"/>
      <c r="K298" s="99"/>
      <c r="L298" s="99"/>
      <c r="M298" s="99"/>
      <c r="N298" s="99"/>
      <c r="O298" s="99"/>
      <c r="P298" s="99"/>
      <c r="Q298" s="99"/>
      <c r="R298" s="99"/>
      <c r="S298" s="99"/>
      <c r="T298" s="99"/>
      <c r="U298" s="99"/>
      <c r="V298" s="99"/>
      <c r="W298" s="99"/>
      <c r="X298" s="99"/>
      <c r="Y298" s="99"/>
      <c r="Z298" s="99"/>
      <c r="AA298" s="99"/>
      <c r="AB298" s="99"/>
    </row>
    <row r="299" spans="1:28" x14ac:dyDescent="0.3">
      <c r="A299" s="99"/>
      <c r="B299" s="99"/>
      <c r="C299" s="99"/>
      <c r="D299" s="99"/>
      <c r="E299" s="99"/>
      <c r="F299" s="99"/>
      <c r="G299" s="99"/>
      <c r="H299" s="99"/>
      <c r="I299" s="99"/>
      <c r="J299" s="99"/>
      <c r="K299" s="99"/>
      <c r="L299" s="99"/>
      <c r="M299" s="99"/>
      <c r="N299" s="99"/>
      <c r="O299" s="99"/>
      <c r="P299" s="99"/>
      <c r="Q299" s="99"/>
      <c r="R299" s="99"/>
      <c r="S299" s="99"/>
      <c r="T299" s="99"/>
      <c r="U299" s="99"/>
      <c r="V299" s="99"/>
      <c r="W299" s="99"/>
      <c r="X299" s="99"/>
      <c r="Y299" s="99"/>
      <c r="Z299" s="99"/>
      <c r="AA299" s="99"/>
      <c r="AB299" s="99"/>
    </row>
    <row r="300" spans="1:28" x14ac:dyDescent="0.3">
      <c r="A300" s="99"/>
      <c r="B300" s="99"/>
      <c r="C300" s="99"/>
      <c r="D300" s="99"/>
      <c r="E300" s="99"/>
      <c r="F300" s="99"/>
      <c r="G300" s="99"/>
      <c r="H300" s="99"/>
      <c r="I300" s="99"/>
      <c r="J300" s="99"/>
      <c r="K300" s="99"/>
      <c r="L300" s="99"/>
      <c r="M300" s="99"/>
      <c r="N300" s="99"/>
      <c r="O300" s="99"/>
      <c r="P300" s="99"/>
      <c r="Q300" s="99"/>
      <c r="R300" s="99"/>
      <c r="S300" s="99"/>
      <c r="T300" s="99"/>
      <c r="U300" s="99"/>
      <c r="V300" s="99"/>
      <c r="W300" s="99"/>
      <c r="X300" s="99"/>
      <c r="Y300" s="99"/>
      <c r="Z300" s="99"/>
      <c r="AA300" s="99"/>
      <c r="AB300" s="99"/>
    </row>
    <row r="301" spans="1:28" x14ac:dyDescent="0.3">
      <c r="A301" s="99"/>
      <c r="B301" s="99"/>
      <c r="C301" s="99"/>
      <c r="D301" s="99"/>
      <c r="E301" s="99"/>
      <c r="F301" s="99"/>
      <c r="G301" s="99"/>
      <c r="H301" s="99"/>
      <c r="I301" s="99"/>
      <c r="J301" s="99"/>
      <c r="K301" s="99"/>
      <c r="L301" s="99"/>
      <c r="M301" s="99"/>
      <c r="N301" s="99"/>
      <c r="O301" s="99"/>
      <c r="P301" s="99"/>
      <c r="Q301" s="99"/>
      <c r="R301" s="99"/>
      <c r="S301" s="99"/>
      <c r="T301" s="99"/>
      <c r="U301" s="99"/>
      <c r="V301" s="99"/>
      <c r="W301" s="99"/>
      <c r="X301" s="99"/>
      <c r="Y301" s="99"/>
      <c r="Z301" s="99"/>
      <c r="AA301" s="99"/>
      <c r="AB301" s="99"/>
    </row>
    <row r="302" spans="1:28" x14ac:dyDescent="0.3">
      <c r="A302" s="99"/>
      <c r="B302" s="99"/>
      <c r="C302" s="99"/>
      <c r="D302" s="99"/>
      <c r="E302" s="99"/>
      <c r="F302" s="99"/>
      <c r="G302" s="99"/>
      <c r="H302" s="99"/>
      <c r="I302" s="99"/>
      <c r="J302" s="99"/>
      <c r="K302" s="99"/>
      <c r="L302" s="99"/>
      <c r="M302" s="99"/>
      <c r="N302" s="99"/>
      <c r="O302" s="99"/>
      <c r="P302" s="99"/>
      <c r="Q302" s="99"/>
      <c r="R302" s="99"/>
      <c r="S302" s="99"/>
      <c r="T302" s="99"/>
      <c r="U302" s="99"/>
      <c r="V302" s="99"/>
      <c r="W302" s="99"/>
      <c r="X302" s="99"/>
      <c r="Y302" s="99"/>
      <c r="Z302" s="99"/>
      <c r="AA302" s="99"/>
      <c r="AB302" s="99"/>
    </row>
    <row r="303" spans="1:28" x14ac:dyDescent="0.3">
      <c r="A303" s="99"/>
      <c r="B303" s="99"/>
      <c r="C303" s="99"/>
      <c r="D303" s="99"/>
      <c r="E303" s="99"/>
      <c r="F303" s="99"/>
      <c r="G303" s="99"/>
      <c r="H303" s="99"/>
      <c r="I303" s="99"/>
      <c r="J303" s="99"/>
      <c r="K303" s="99"/>
      <c r="L303" s="99"/>
      <c r="M303" s="99"/>
      <c r="N303" s="99"/>
      <c r="O303" s="99"/>
      <c r="P303" s="99"/>
      <c r="Q303" s="99"/>
      <c r="R303" s="99"/>
      <c r="S303" s="99"/>
      <c r="T303" s="99"/>
      <c r="U303" s="99"/>
      <c r="V303" s="99"/>
      <c r="W303" s="99"/>
      <c r="X303" s="99"/>
      <c r="Y303" s="99"/>
      <c r="Z303" s="99"/>
      <c r="AA303" s="99"/>
      <c r="AB303" s="99"/>
    </row>
    <row r="304" spans="1:28" x14ac:dyDescent="0.3">
      <c r="A304" s="99"/>
      <c r="B304" s="99"/>
      <c r="C304" s="99"/>
      <c r="D304" s="99"/>
      <c r="E304" s="99"/>
      <c r="F304" s="99"/>
      <c r="G304" s="99"/>
      <c r="H304" s="99"/>
      <c r="I304" s="99"/>
      <c r="J304" s="99"/>
      <c r="K304" s="99"/>
      <c r="L304" s="99"/>
      <c r="M304" s="99"/>
      <c r="N304" s="99"/>
      <c r="O304" s="99"/>
      <c r="P304" s="99"/>
      <c r="Q304" s="99"/>
      <c r="R304" s="99"/>
      <c r="S304" s="99"/>
      <c r="T304" s="99"/>
      <c r="U304" s="99"/>
      <c r="V304" s="99"/>
      <c r="W304" s="99"/>
      <c r="X304" s="99"/>
      <c r="Y304" s="99"/>
      <c r="Z304" s="99"/>
      <c r="AA304" s="99"/>
      <c r="AB304" s="99"/>
    </row>
    <row r="305" spans="1:28" x14ac:dyDescent="0.3">
      <c r="A305" s="99"/>
      <c r="B305" s="99"/>
      <c r="C305" s="99"/>
      <c r="D305" s="99"/>
      <c r="E305" s="99"/>
      <c r="F305" s="99"/>
      <c r="G305" s="99"/>
      <c r="H305" s="99"/>
      <c r="I305" s="99"/>
      <c r="J305" s="99"/>
      <c r="K305" s="99"/>
      <c r="L305" s="99"/>
      <c r="M305" s="99"/>
      <c r="N305" s="99"/>
      <c r="O305" s="99"/>
      <c r="P305" s="99"/>
      <c r="Q305" s="99"/>
      <c r="R305" s="99"/>
      <c r="S305" s="99"/>
      <c r="T305" s="99"/>
      <c r="U305" s="99"/>
      <c r="V305" s="99"/>
      <c r="W305" s="99"/>
      <c r="X305" s="99"/>
      <c r="Y305" s="99"/>
      <c r="Z305" s="99"/>
      <c r="AA305" s="99"/>
      <c r="AB305" s="99"/>
    </row>
    <row r="306" spans="1:28" x14ac:dyDescent="0.3">
      <c r="A306" s="99"/>
      <c r="B306" s="99"/>
      <c r="C306" s="99"/>
      <c r="D306" s="99"/>
      <c r="E306" s="99"/>
      <c r="F306" s="99"/>
      <c r="G306" s="99"/>
      <c r="H306" s="99"/>
      <c r="I306" s="99"/>
      <c r="J306" s="99"/>
      <c r="K306" s="99"/>
      <c r="L306" s="99"/>
      <c r="M306" s="99"/>
      <c r="N306" s="99"/>
      <c r="O306" s="99"/>
      <c r="P306" s="99"/>
      <c r="Q306" s="99"/>
      <c r="R306" s="99"/>
      <c r="S306" s="99"/>
      <c r="T306" s="99"/>
      <c r="U306" s="99"/>
      <c r="V306" s="99"/>
      <c r="W306" s="99"/>
      <c r="X306" s="99"/>
      <c r="Y306" s="99"/>
      <c r="Z306" s="99"/>
      <c r="AA306" s="99"/>
      <c r="AB306" s="99"/>
    </row>
    <row r="307" spans="1:28" x14ac:dyDescent="0.3">
      <c r="A307" s="99"/>
      <c r="B307" s="99"/>
      <c r="C307" s="99"/>
      <c r="D307" s="99"/>
      <c r="E307" s="99"/>
      <c r="F307" s="99"/>
      <c r="G307" s="99"/>
      <c r="H307" s="99"/>
      <c r="I307" s="99"/>
      <c r="J307" s="99"/>
      <c r="K307" s="99"/>
      <c r="L307" s="99"/>
      <c r="M307" s="99"/>
      <c r="N307" s="99"/>
      <c r="O307" s="99"/>
      <c r="P307" s="99"/>
      <c r="Q307" s="99"/>
      <c r="R307" s="99"/>
      <c r="S307" s="99"/>
      <c r="T307" s="99"/>
      <c r="U307" s="99"/>
      <c r="V307" s="99"/>
      <c r="W307" s="99"/>
      <c r="X307" s="99"/>
      <c r="Y307" s="99"/>
      <c r="Z307" s="99"/>
      <c r="AA307" s="99"/>
      <c r="AB307" s="99"/>
    </row>
    <row r="308" spans="1:28" x14ac:dyDescent="0.3">
      <c r="A308" s="99"/>
      <c r="B308" s="99"/>
      <c r="C308" s="99"/>
      <c r="D308" s="99"/>
      <c r="E308" s="99"/>
      <c r="F308" s="99"/>
      <c r="G308" s="99"/>
      <c r="H308" s="99"/>
      <c r="I308" s="99"/>
      <c r="J308" s="99"/>
      <c r="K308" s="99"/>
      <c r="L308" s="99"/>
      <c r="M308" s="99"/>
      <c r="N308" s="99"/>
      <c r="O308" s="99"/>
      <c r="P308" s="99"/>
      <c r="Q308" s="99"/>
      <c r="R308" s="99"/>
      <c r="S308" s="99"/>
      <c r="T308" s="99"/>
      <c r="U308" s="99"/>
      <c r="V308" s="99"/>
      <c r="W308" s="99"/>
      <c r="X308" s="99"/>
      <c r="Y308" s="99"/>
      <c r="Z308" s="99"/>
      <c r="AA308" s="99"/>
      <c r="AB308" s="99"/>
    </row>
    <row r="309" spans="1:28" x14ac:dyDescent="0.3">
      <c r="A309" s="99"/>
      <c r="B309" s="99"/>
      <c r="C309" s="99"/>
      <c r="D309" s="99"/>
      <c r="E309" s="99"/>
      <c r="F309" s="99"/>
      <c r="G309" s="99"/>
      <c r="H309" s="99"/>
      <c r="I309" s="99"/>
      <c r="J309" s="99"/>
      <c r="K309" s="99"/>
      <c r="L309" s="99"/>
      <c r="M309" s="99"/>
      <c r="N309" s="99"/>
      <c r="O309" s="99"/>
      <c r="P309" s="99"/>
      <c r="Q309" s="99"/>
      <c r="R309" s="99"/>
      <c r="S309" s="99"/>
      <c r="T309" s="99"/>
      <c r="U309" s="99"/>
      <c r="V309" s="99"/>
      <c r="W309" s="99"/>
      <c r="X309" s="99"/>
      <c r="Y309" s="99"/>
      <c r="Z309" s="99"/>
      <c r="AA309" s="99"/>
      <c r="AB309" s="99"/>
    </row>
    <row r="310" spans="1:28" x14ac:dyDescent="0.3">
      <c r="A310" s="99"/>
      <c r="B310" s="99"/>
      <c r="C310" s="99"/>
      <c r="D310" s="99"/>
      <c r="E310" s="99"/>
      <c r="F310" s="99"/>
      <c r="G310" s="99"/>
      <c r="H310" s="99"/>
      <c r="I310" s="99"/>
      <c r="J310" s="99"/>
      <c r="K310" s="99"/>
      <c r="L310" s="99"/>
      <c r="M310" s="99"/>
      <c r="N310" s="99"/>
      <c r="O310" s="99"/>
      <c r="P310" s="99"/>
      <c r="Q310" s="99"/>
      <c r="R310" s="99"/>
      <c r="S310" s="99"/>
      <c r="T310" s="99"/>
      <c r="U310" s="99"/>
      <c r="V310" s="99"/>
      <c r="W310" s="99"/>
      <c r="X310" s="99"/>
      <c r="Y310" s="99"/>
      <c r="Z310" s="99"/>
      <c r="AA310" s="99"/>
      <c r="AB310" s="99"/>
    </row>
    <row r="311" spans="1:28" x14ac:dyDescent="0.3">
      <c r="A311" s="99"/>
      <c r="B311" s="99"/>
      <c r="C311" s="99"/>
      <c r="D311" s="99"/>
      <c r="E311" s="99"/>
      <c r="F311" s="99"/>
      <c r="G311" s="99"/>
      <c r="H311" s="99"/>
      <c r="I311" s="99"/>
      <c r="J311" s="99"/>
      <c r="K311" s="99"/>
      <c r="L311" s="99"/>
      <c r="M311" s="99"/>
      <c r="N311" s="99"/>
      <c r="O311" s="99"/>
      <c r="P311" s="99"/>
      <c r="Q311" s="99"/>
      <c r="R311" s="99"/>
      <c r="S311" s="99"/>
      <c r="T311" s="99"/>
      <c r="U311" s="99"/>
      <c r="V311" s="99"/>
      <c r="W311" s="99"/>
      <c r="X311" s="99"/>
      <c r="Y311" s="99"/>
      <c r="Z311" s="99"/>
      <c r="AA311" s="99"/>
      <c r="AB311" s="99"/>
    </row>
    <row r="312" spans="1:28" x14ac:dyDescent="0.3">
      <c r="A312" s="99"/>
      <c r="B312" s="99"/>
      <c r="C312" s="99"/>
      <c r="D312" s="99"/>
      <c r="E312" s="99"/>
      <c r="F312" s="99"/>
      <c r="G312" s="99"/>
      <c r="H312" s="99"/>
      <c r="I312" s="99"/>
      <c r="J312" s="99"/>
      <c r="K312" s="99"/>
      <c r="L312" s="99"/>
      <c r="M312" s="99"/>
      <c r="N312" s="99"/>
      <c r="O312" s="99"/>
      <c r="P312" s="99"/>
      <c r="Q312" s="99"/>
      <c r="R312" s="99"/>
      <c r="S312" s="99"/>
      <c r="T312" s="99"/>
      <c r="U312" s="99"/>
      <c r="V312" s="99"/>
      <c r="W312" s="99"/>
      <c r="X312" s="99"/>
      <c r="Y312" s="99"/>
      <c r="Z312" s="99"/>
      <c r="AA312" s="99"/>
      <c r="AB312" s="99"/>
    </row>
    <row r="313" spans="1:28" x14ac:dyDescent="0.3">
      <c r="A313" s="99"/>
      <c r="B313" s="99"/>
      <c r="C313" s="99"/>
      <c r="D313" s="99"/>
      <c r="E313" s="99"/>
      <c r="F313" s="99"/>
      <c r="G313" s="99"/>
      <c r="H313" s="99"/>
      <c r="I313" s="99"/>
      <c r="J313" s="99"/>
      <c r="K313" s="99"/>
      <c r="L313" s="99"/>
      <c r="M313" s="99"/>
      <c r="N313" s="99"/>
      <c r="O313" s="99"/>
      <c r="P313" s="99"/>
      <c r="Q313" s="99"/>
      <c r="R313" s="99"/>
      <c r="S313" s="99"/>
      <c r="T313" s="99"/>
      <c r="U313" s="99"/>
      <c r="V313" s="99"/>
      <c r="W313" s="99"/>
      <c r="X313" s="99"/>
      <c r="Y313" s="99"/>
      <c r="Z313" s="99"/>
      <c r="AA313" s="99"/>
      <c r="AB313" s="99"/>
    </row>
    <row r="314" spans="1:28" x14ac:dyDescent="0.3">
      <c r="A314" s="99"/>
      <c r="B314" s="99"/>
      <c r="C314" s="99"/>
      <c r="D314" s="99"/>
      <c r="E314" s="99"/>
      <c r="F314" s="99"/>
      <c r="G314" s="99"/>
      <c r="H314" s="99"/>
      <c r="I314" s="99"/>
      <c r="J314" s="99"/>
      <c r="K314" s="99"/>
      <c r="L314" s="99"/>
      <c r="M314" s="99"/>
      <c r="N314" s="99"/>
      <c r="O314" s="99"/>
      <c r="P314" s="99"/>
      <c r="Q314" s="99"/>
      <c r="R314" s="99"/>
      <c r="S314" s="99"/>
      <c r="T314" s="99"/>
      <c r="U314" s="99"/>
      <c r="V314" s="99"/>
      <c r="W314" s="99"/>
      <c r="X314" s="99"/>
      <c r="Y314" s="99"/>
      <c r="Z314" s="99"/>
      <c r="AA314" s="99"/>
      <c r="AB314" s="99"/>
    </row>
    <row r="315" spans="1:28" x14ac:dyDescent="0.3">
      <c r="A315" s="99"/>
      <c r="B315" s="99"/>
      <c r="C315" s="99"/>
      <c r="D315" s="99"/>
      <c r="E315" s="99"/>
      <c r="F315" s="99"/>
      <c r="G315" s="99"/>
      <c r="H315" s="99"/>
      <c r="I315" s="99"/>
      <c r="J315" s="99"/>
      <c r="K315" s="99"/>
      <c r="L315" s="99"/>
      <c r="M315" s="99"/>
      <c r="N315" s="99"/>
      <c r="O315" s="99"/>
      <c r="P315" s="99"/>
      <c r="Q315" s="99"/>
      <c r="R315" s="99"/>
      <c r="S315" s="99"/>
      <c r="T315" s="99"/>
      <c r="U315" s="99"/>
      <c r="V315" s="99"/>
      <c r="W315" s="99"/>
      <c r="X315" s="99"/>
      <c r="Y315" s="99"/>
      <c r="Z315" s="99"/>
      <c r="AA315" s="99"/>
      <c r="AB315" s="99"/>
    </row>
    <row r="316" spans="1:28" x14ac:dyDescent="0.3">
      <c r="A316" s="99"/>
      <c r="B316" s="99"/>
      <c r="C316" s="99"/>
      <c r="D316" s="99"/>
      <c r="E316" s="99"/>
      <c r="F316" s="99"/>
      <c r="G316" s="99"/>
      <c r="H316" s="99"/>
      <c r="I316" s="99"/>
      <c r="J316" s="99"/>
      <c r="K316" s="99"/>
      <c r="L316" s="99"/>
      <c r="M316" s="99"/>
      <c r="N316" s="99"/>
      <c r="O316" s="99"/>
      <c r="P316" s="99"/>
      <c r="Q316" s="99"/>
      <c r="R316" s="99"/>
      <c r="S316" s="99"/>
      <c r="T316" s="99"/>
      <c r="U316" s="99"/>
      <c r="V316" s="99"/>
      <c r="W316" s="99"/>
      <c r="X316" s="99"/>
      <c r="Y316" s="99"/>
      <c r="Z316" s="99"/>
      <c r="AA316" s="99"/>
      <c r="AB316" s="99"/>
    </row>
    <row r="317" spans="1:28" x14ac:dyDescent="0.3">
      <c r="A317" s="99"/>
      <c r="B317" s="99"/>
      <c r="C317" s="99"/>
      <c r="D317" s="99"/>
      <c r="E317" s="99"/>
      <c r="F317" s="99"/>
      <c r="G317" s="99"/>
      <c r="H317" s="99"/>
      <c r="I317" s="99"/>
      <c r="J317" s="99"/>
      <c r="K317" s="99"/>
      <c r="L317" s="99"/>
      <c r="M317" s="99"/>
      <c r="N317" s="99"/>
      <c r="O317" s="99"/>
      <c r="P317" s="99"/>
      <c r="Q317" s="99"/>
      <c r="R317" s="99"/>
      <c r="S317" s="99"/>
      <c r="T317" s="99"/>
      <c r="U317" s="99"/>
      <c r="V317" s="99"/>
      <c r="W317" s="99"/>
      <c r="X317" s="99"/>
      <c r="Y317" s="99"/>
      <c r="Z317" s="99"/>
      <c r="AA317" s="99"/>
      <c r="AB317" s="99"/>
    </row>
    <row r="318" spans="1:28" x14ac:dyDescent="0.3">
      <c r="A318" s="99"/>
      <c r="B318" s="99"/>
      <c r="C318" s="99"/>
      <c r="D318" s="99"/>
      <c r="E318" s="99"/>
      <c r="F318" s="99"/>
      <c r="G318" s="99"/>
      <c r="H318" s="99"/>
      <c r="I318" s="99"/>
      <c r="J318" s="99"/>
      <c r="K318" s="99"/>
      <c r="L318" s="99"/>
      <c r="M318" s="99"/>
      <c r="N318" s="99"/>
      <c r="O318" s="99"/>
      <c r="P318" s="99"/>
      <c r="Q318" s="99"/>
      <c r="R318" s="99"/>
      <c r="S318" s="99"/>
      <c r="T318" s="99"/>
      <c r="U318" s="99"/>
      <c r="V318" s="99"/>
      <c r="W318" s="99"/>
      <c r="X318" s="99"/>
      <c r="Y318" s="99"/>
      <c r="Z318" s="99"/>
      <c r="AA318" s="99"/>
      <c r="AB318" s="99"/>
    </row>
    <row r="319" spans="1:28" x14ac:dyDescent="0.3">
      <c r="A319" s="99"/>
      <c r="B319" s="99"/>
      <c r="C319" s="99"/>
      <c r="D319" s="99"/>
      <c r="E319" s="99"/>
      <c r="F319" s="99"/>
      <c r="G319" s="99"/>
      <c r="H319" s="99"/>
      <c r="I319" s="99"/>
      <c r="J319" s="99"/>
      <c r="K319" s="99"/>
      <c r="L319" s="99"/>
      <c r="M319" s="99"/>
      <c r="N319" s="99"/>
      <c r="O319" s="99"/>
      <c r="P319" s="99"/>
      <c r="Q319" s="99"/>
      <c r="R319" s="99"/>
      <c r="S319" s="99"/>
      <c r="T319" s="99"/>
      <c r="U319" s="99"/>
      <c r="V319" s="99"/>
      <c r="W319" s="99"/>
      <c r="X319" s="99"/>
      <c r="Y319" s="99"/>
      <c r="Z319" s="99"/>
      <c r="AA319" s="99"/>
      <c r="AB319" s="99"/>
    </row>
    <row r="320" spans="1:28" x14ac:dyDescent="0.3">
      <c r="A320" s="99"/>
      <c r="B320" s="99"/>
      <c r="C320" s="99"/>
      <c r="D320" s="99"/>
      <c r="E320" s="99"/>
      <c r="F320" s="99"/>
      <c r="G320" s="99"/>
      <c r="H320" s="99"/>
      <c r="I320" s="99"/>
      <c r="J320" s="99"/>
      <c r="K320" s="99"/>
      <c r="L320" s="99"/>
      <c r="M320" s="99"/>
      <c r="N320" s="99"/>
      <c r="O320" s="99"/>
      <c r="P320" s="99"/>
      <c r="Q320" s="99"/>
      <c r="R320" s="99"/>
      <c r="S320" s="99"/>
      <c r="T320" s="99"/>
      <c r="U320" s="99"/>
      <c r="V320" s="99"/>
      <c r="W320" s="99"/>
      <c r="X320" s="99"/>
      <c r="Y320" s="99"/>
      <c r="Z320" s="99"/>
      <c r="AA320" s="99"/>
      <c r="AB320" s="99"/>
    </row>
    <row r="321" spans="1:28" x14ac:dyDescent="0.3">
      <c r="A321" s="99"/>
      <c r="B321" s="99"/>
      <c r="C321" s="99"/>
      <c r="D321" s="99"/>
      <c r="E321" s="99"/>
      <c r="F321" s="99"/>
      <c r="G321" s="99"/>
      <c r="H321" s="99"/>
      <c r="I321" s="99"/>
      <c r="J321" s="99"/>
      <c r="K321" s="99"/>
      <c r="L321" s="99"/>
      <c r="M321" s="99"/>
      <c r="N321" s="99"/>
      <c r="O321" s="99"/>
      <c r="P321" s="99"/>
      <c r="Q321" s="99"/>
      <c r="R321" s="99"/>
      <c r="S321" s="99"/>
      <c r="T321" s="99"/>
      <c r="U321" s="99"/>
      <c r="V321" s="99"/>
      <c r="W321" s="99"/>
      <c r="X321" s="99"/>
      <c r="Y321" s="99"/>
      <c r="Z321" s="99"/>
      <c r="AA321" s="99"/>
      <c r="AB321" s="99"/>
    </row>
    <row r="322" spans="1:28" x14ac:dyDescent="0.3">
      <c r="A322" s="99"/>
      <c r="B322" s="99"/>
      <c r="C322" s="99"/>
      <c r="D322" s="99"/>
      <c r="E322" s="99"/>
      <c r="F322" s="99"/>
      <c r="G322" s="99"/>
      <c r="H322" s="99"/>
      <c r="I322" s="99"/>
      <c r="J322" s="99"/>
      <c r="K322" s="99"/>
      <c r="L322" s="99"/>
      <c r="M322" s="99"/>
      <c r="N322" s="99"/>
      <c r="O322" s="99"/>
      <c r="P322" s="99"/>
      <c r="Q322" s="99"/>
      <c r="R322" s="99"/>
      <c r="S322" s="99"/>
      <c r="T322" s="99"/>
      <c r="U322" s="99"/>
      <c r="V322" s="99"/>
      <c r="W322" s="99"/>
      <c r="X322" s="99"/>
      <c r="Y322" s="99"/>
      <c r="Z322" s="99"/>
      <c r="AA322" s="99"/>
      <c r="AB322" s="99"/>
    </row>
    <row r="323" spans="1:28" x14ac:dyDescent="0.3">
      <c r="A323" s="99"/>
      <c r="B323" s="99"/>
      <c r="C323" s="99"/>
      <c r="D323" s="99"/>
      <c r="E323" s="99"/>
      <c r="F323" s="99"/>
      <c r="G323" s="99"/>
      <c r="H323" s="99"/>
      <c r="I323" s="99"/>
      <c r="J323" s="99"/>
      <c r="K323" s="99"/>
      <c r="L323" s="99"/>
      <c r="M323" s="99"/>
      <c r="N323" s="99"/>
      <c r="O323" s="99"/>
      <c r="P323" s="99"/>
      <c r="Q323" s="99"/>
      <c r="R323" s="99"/>
      <c r="S323" s="99"/>
      <c r="T323" s="99"/>
      <c r="U323" s="99"/>
      <c r="V323" s="99"/>
      <c r="W323" s="99"/>
      <c r="X323" s="99"/>
      <c r="Y323" s="99"/>
      <c r="Z323" s="99"/>
      <c r="AA323" s="99"/>
      <c r="AB323" s="99"/>
    </row>
    <row r="324" spans="1:28" x14ac:dyDescent="0.3">
      <c r="A324" s="99"/>
      <c r="B324" s="99"/>
      <c r="C324" s="99"/>
      <c r="D324" s="99"/>
      <c r="E324" s="99"/>
      <c r="F324" s="99"/>
      <c r="G324" s="99"/>
      <c r="H324" s="99"/>
      <c r="I324" s="99"/>
      <c r="J324" s="99"/>
      <c r="K324" s="99"/>
      <c r="L324" s="99"/>
      <c r="M324" s="99"/>
      <c r="N324" s="99"/>
      <c r="O324" s="99"/>
      <c r="P324" s="99"/>
      <c r="Q324" s="99"/>
      <c r="R324" s="99"/>
      <c r="S324" s="99"/>
      <c r="T324" s="99"/>
      <c r="U324" s="99"/>
      <c r="V324" s="99"/>
      <c r="W324" s="99"/>
      <c r="X324" s="99"/>
      <c r="Y324" s="99"/>
      <c r="Z324" s="99"/>
      <c r="AA324" s="99"/>
      <c r="AB324" s="99"/>
    </row>
    <row r="325" spans="1:28" x14ac:dyDescent="0.3">
      <c r="A325" s="99"/>
      <c r="B325" s="99"/>
      <c r="C325" s="99"/>
      <c r="D325" s="99"/>
      <c r="E325" s="99"/>
      <c r="F325" s="99"/>
      <c r="G325" s="99"/>
      <c r="H325" s="99"/>
      <c r="I325" s="99"/>
      <c r="J325" s="99"/>
      <c r="K325" s="99"/>
      <c r="L325" s="99"/>
      <c r="M325" s="99"/>
      <c r="N325" s="99"/>
      <c r="O325" s="99"/>
      <c r="P325" s="99"/>
      <c r="Q325" s="99"/>
      <c r="R325" s="99"/>
      <c r="S325" s="99"/>
      <c r="T325" s="99"/>
      <c r="U325" s="99"/>
      <c r="V325" s="99"/>
      <c r="W325" s="99"/>
      <c r="X325" s="99"/>
      <c r="Y325" s="99"/>
      <c r="Z325" s="99"/>
      <c r="AA325" s="99"/>
      <c r="AB325" s="99"/>
    </row>
    <row r="326" spans="1:28" x14ac:dyDescent="0.3">
      <c r="A326" s="99"/>
      <c r="B326" s="99"/>
      <c r="C326" s="99"/>
      <c r="D326" s="99"/>
      <c r="E326" s="99"/>
      <c r="F326" s="99"/>
      <c r="G326" s="99"/>
      <c r="H326" s="99"/>
      <c r="I326" s="99"/>
      <c r="J326" s="99"/>
      <c r="K326" s="99"/>
      <c r="L326" s="99"/>
      <c r="M326" s="99"/>
      <c r="N326" s="99"/>
      <c r="O326" s="99"/>
      <c r="P326" s="99"/>
      <c r="Q326" s="99"/>
      <c r="R326" s="99"/>
      <c r="S326" s="99"/>
      <c r="T326" s="99"/>
      <c r="U326" s="99"/>
      <c r="V326" s="99"/>
      <c r="W326" s="99"/>
      <c r="X326" s="99"/>
      <c r="Y326" s="99"/>
      <c r="Z326" s="99"/>
      <c r="AA326" s="99"/>
      <c r="AB326" s="99"/>
    </row>
    <row r="327" spans="1:28" x14ac:dyDescent="0.3">
      <c r="A327" s="99"/>
      <c r="B327" s="99"/>
      <c r="C327" s="99"/>
      <c r="D327" s="99"/>
      <c r="E327" s="99"/>
      <c r="F327" s="99"/>
      <c r="G327" s="99"/>
      <c r="H327" s="99"/>
      <c r="I327" s="99"/>
      <c r="J327" s="99"/>
      <c r="K327" s="99"/>
      <c r="L327" s="99"/>
      <c r="M327" s="99"/>
      <c r="N327" s="99"/>
      <c r="O327" s="99"/>
      <c r="P327" s="99"/>
      <c r="Q327" s="99"/>
      <c r="R327" s="99"/>
      <c r="S327" s="99"/>
      <c r="T327" s="99"/>
      <c r="U327" s="99"/>
      <c r="V327" s="99"/>
      <c r="W327" s="99"/>
      <c r="X327" s="99"/>
      <c r="Y327" s="99"/>
      <c r="Z327" s="99"/>
      <c r="AA327" s="99"/>
      <c r="AB327" s="99"/>
    </row>
    <row r="328" spans="1:28" x14ac:dyDescent="0.3">
      <c r="A328" s="99"/>
      <c r="B328" s="99"/>
      <c r="C328" s="99"/>
      <c r="D328" s="99"/>
      <c r="E328" s="99"/>
      <c r="F328" s="99"/>
      <c r="G328" s="99"/>
      <c r="H328" s="99"/>
      <c r="I328" s="99"/>
      <c r="J328" s="99"/>
      <c r="K328" s="99"/>
      <c r="L328" s="99"/>
      <c r="M328" s="99"/>
      <c r="N328" s="99"/>
      <c r="O328" s="99"/>
      <c r="P328" s="99"/>
      <c r="Q328" s="99"/>
      <c r="R328" s="99"/>
      <c r="S328" s="99"/>
      <c r="T328" s="99"/>
      <c r="U328" s="99"/>
      <c r="V328" s="99"/>
      <c r="W328" s="99"/>
      <c r="X328" s="99"/>
      <c r="Y328" s="99"/>
      <c r="Z328" s="99"/>
      <c r="AA328" s="99"/>
      <c r="AB328" s="99"/>
    </row>
    <row r="329" spans="1:28" x14ac:dyDescent="0.3">
      <c r="A329" s="99"/>
      <c r="B329" s="99"/>
      <c r="C329" s="99"/>
      <c r="D329" s="99"/>
      <c r="E329" s="99"/>
      <c r="F329" s="99"/>
      <c r="G329" s="99"/>
      <c r="H329" s="99"/>
      <c r="I329" s="99"/>
      <c r="J329" s="99"/>
      <c r="K329" s="99"/>
      <c r="L329" s="99"/>
      <c r="M329" s="99"/>
      <c r="N329" s="99"/>
      <c r="O329" s="99"/>
      <c r="P329" s="99"/>
      <c r="Q329" s="99"/>
      <c r="R329" s="99"/>
      <c r="S329" s="99"/>
      <c r="T329" s="99"/>
      <c r="U329" s="99"/>
      <c r="V329" s="99"/>
      <c r="W329" s="99"/>
      <c r="X329" s="99"/>
      <c r="Y329" s="99"/>
      <c r="Z329" s="99"/>
      <c r="AA329" s="99"/>
      <c r="AB329" s="99"/>
    </row>
    <row r="330" spans="1:28" x14ac:dyDescent="0.3">
      <c r="A330" s="99"/>
      <c r="B330" s="99"/>
      <c r="C330" s="99"/>
      <c r="D330" s="99"/>
      <c r="E330" s="99"/>
      <c r="F330" s="99"/>
      <c r="G330" s="99"/>
      <c r="H330" s="99"/>
      <c r="I330" s="99"/>
      <c r="J330" s="99"/>
      <c r="K330" s="99"/>
      <c r="L330" s="99"/>
      <c r="M330" s="99"/>
      <c r="N330" s="99"/>
      <c r="O330" s="99"/>
      <c r="P330" s="99"/>
      <c r="Q330" s="99"/>
      <c r="R330" s="99"/>
      <c r="S330" s="99"/>
      <c r="T330" s="99"/>
      <c r="U330" s="99"/>
      <c r="V330" s="99"/>
      <c r="W330" s="99"/>
      <c r="X330" s="99"/>
      <c r="Y330" s="99"/>
      <c r="Z330" s="99"/>
      <c r="AA330" s="99"/>
      <c r="AB330" s="99"/>
    </row>
    <row r="331" spans="1:28" x14ac:dyDescent="0.3">
      <c r="A331" s="99"/>
      <c r="B331" s="99"/>
      <c r="C331" s="99"/>
      <c r="D331" s="99"/>
      <c r="E331" s="99"/>
      <c r="F331" s="99"/>
      <c r="G331" s="99"/>
      <c r="H331" s="99"/>
      <c r="I331" s="99"/>
      <c r="J331" s="99"/>
      <c r="K331" s="99"/>
      <c r="L331" s="99"/>
      <c r="M331" s="99"/>
      <c r="N331" s="99"/>
      <c r="O331" s="99"/>
      <c r="P331" s="99"/>
      <c r="Q331" s="99"/>
      <c r="R331" s="99"/>
      <c r="S331" s="99"/>
      <c r="T331" s="99"/>
      <c r="U331" s="99"/>
      <c r="V331" s="99"/>
      <c r="W331" s="99"/>
      <c r="X331" s="99"/>
      <c r="Y331" s="99"/>
      <c r="Z331" s="99"/>
      <c r="AA331" s="99"/>
      <c r="AB331" s="99"/>
    </row>
    <row r="332" spans="1:28" x14ac:dyDescent="0.3">
      <c r="A332" s="99"/>
      <c r="B332" s="99"/>
      <c r="C332" s="99"/>
      <c r="D332" s="99"/>
      <c r="E332" s="99"/>
      <c r="F332" s="99"/>
      <c r="G332" s="99"/>
      <c r="H332" s="99"/>
      <c r="I332" s="99"/>
      <c r="J332" s="99"/>
      <c r="K332" s="99"/>
      <c r="L332" s="99"/>
      <c r="M332" s="99"/>
      <c r="N332" s="99"/>
      <c r="O332" s="99"/>
      <c r="P332" s="99"/>
      <c r="Q332" s="99"/>
      <c r="R332" s="99"/>
      <c r="S332" s="99"/>
      <c r="T332" s="99"/>
      <c r="U332" s="99"/>
      <c r="V332" s="99"/>
      <c r="W332" s="99"/>
      <c r="X332" s="99"/>
      <c r="Y332" s="99"/>
      <c r="Z332" s="99"/>
      <c r="AA332" s="99"/>
      <c r="AB332" s="99"/>
    </row>
    <row r="333" spans="1:28" x14ac:dyDescent="0.3">
      <c r="A333" s="99"/>
      <c r="B333" s="99"/>
      <c r="C333" s="99"/>
      <c r="D333" s="99"/>
      <c r="E333" s="99"/>
      <c r="F333" s="99"/>
      <c r="G333" s="99"/>
      <c r="H333" s="99"/>
      <c r="I333" s="99"/>
      <c r="J333" s="99"/>
      <c r="K333" s="99"/>
      <c r="L333" s="99"/>
      <c r="M333" s="99"/>
      <c r="N333" s="99"/>
      <c r="O333" s="99"/>
      <c r="P333" s="99"/>
      <c r="Q333" s="99"/>
      <c r="R333" s="99"/>
      <c r="S333" s="99"/>
      <c r="T333" s="99"/>
      <c r="U333" s="99"/>
      <c r="V333" s="99"/>
      <c r="W333" s="99"/>
      <c r="X333" s="99"/>
      <c r="Y333" s="99"/>
      <c r="Z333" s="99"/>
      <c r="AA333" s="99"/>
      <c r="AB333" s="99"/>
    </row>
    <row r="334" spans="1:28" x14ac:dyDescent="0.3">
      <c r="A334" s="99"/>
      <c r="B334" s="99"/>
      <c r="C334" s="99"/>
      <c r="D334" s="99"/>
      <c r="E334" s="99"/>
      <c r="F334" s="99"/>
      <c r="G334" s="99"/>
      <c r="H334" s="99"/>
      <c r="I334" s="99"/>
      <c r="J334" s="99"/>
      <c r="K334" s="99"/>
      <c r="L334" s="99"/>
      <c r="M334" s="99"/>
      <c r="N334" s="99"/>
      <c r="O334" s="99"/>
      <c r="P334" s="99"/>
      <c r="Q334" s="99"/>
      <c r="R334" s="99"/>
      <c r="S334" s="99"/>
      <c r="T334" s="99"/>
      <c r="U334" s="99"/>
      <c r="V334" s="99"/>
      <c r="W334" s="99"/>
      <c r="X334" s="99"/>
      <c r="Y334" s="99"/>
      <c r="Z334" s="99"/>
      <c r="AA334" s="99"/>
      <c r="AB334" s="99"/>
    </row>
    <row r="335" spans="1:28" x14ac:dyDescent="0.3">
      <c r="A335" s="99"/>
      <c r="B335" s="99"/>
      <c r="C335" s="99"/>
      <c r="D335" s="99"/>
      <c r="E335" s="99"/>
      <c r="F335" s="99"/>
      <c r="G335" s="99"/>
      <c r="H335" s="99"/>
      <c r="I335" s="99"/>
      <c r="J335" s="99"/>
      <c r="K335" s="99"/>
      <c r="L335" s="99"/>
      <c r="M335" s="99"/>
      <c r="N335" s="99"/>
      <c r="O335" s="99"/>
      <c r="P335" s="99"/>
      <c r="Q335" s="99"/>
      <c r="R335" s="99"/>
      <c r="S335" s="99"/>
      <c r="T335" s="99"/>
      <c r="U335" s="99"/>
      <c r="V335" s="99"/>
      <c r="W335" s="99"/>
      <c r="X335" s="99"/>
      <c r="Y335" s="99"/>
      <c r="Z335" s="99"/>
      <c r="AA335" s="99"/>
      <c r="AB335" s="99"/>
    </row>
    <row r="336" spans="1:28" x14ac:dyDescent="0.3">
      <c r="A336" s="99"/>
      <c r="B336" s="99"/>
      <c r="C336" s="99"/>
      <c r="D336" s="99"/>
      <c r="E336" s="99"/>
      <c r="F336" s="99"/>
      <c r="G336" s="99"/>
      <c r="H336" s="99"/>
      <c r="I336" s="99"/>
      <c r="J336" s="99"/>
      <c r="K336" s="99"/>
      <c r="L336" s="99"/>
      <c r="M336" s="99"/>
      <c r="N336" s="99"/>
      <c r="O336" s="99"/>
      <c r="P336" s="99"/>
      <c r="Q336" s="99"/>
      <c r="R336" s="99"/>
      <c r="S336" s="99"/>
      <c r="T336" s="99"/>
      <c r="U336" s="99"/>
      <c r="V336" s="99"/>
      <c r="W336" s="99"/>
      <c r="X336" s="99"/>
      <c r="Y336" s="99"/>
      <c r="Z336" s="99"/>
      <c r="AA336" s="99"/>
      <c r="AB336" s="99"/>
    </row>
    <row r="337" spans="1:28" x14ac:dyDescent="0.3">
      <c r="A337" s="99"/>
      <c r="B337" s="99"/>
      <c r="C337" s="99"/>
      <c r="D337" s="99"/>
      <c r="E337" s="99"/>
      <c r="F337" s="99"/>
      <c r="G337" s="99"/>
      <c r="H337" s="99"/>
      <c r="I337" s="99"/>
      <c r="J337" s="99"/>
      <c r="K337" s="99"/>
      <c r="L337" s="99"/>
      <c r="M337" s="99"/>
      <c r="N337" s="99"/>
      <c r="O337" s="99"/>
      <c r="P337" s="99"/>
      <c r="Q337" s="99"/>
      <c r="R337" s="99"/>
      <c r="S337" s="99"/>
      <c r="T337" s="99"/>
      <c r="U337" s="99"/>
      <c r="V337" s="99"/>
      <c r="W337" s="99"/>
      <c r="X337" s="99"/>
      <c r="Y337" s="99"/>
      <c r="Z337" s="99"/>
      <c r="AA337" s="99"/>
      <c r="AB337" s="99"/>
    </row>
    <row r="338" spans="1:28" x14ac:dyDescent="0.3">
      <c r="A338" s="99"/>
      <c r="B338" s="99"/>
      <c r="C338" s="99"/>
      <c r="D338" s="99"/>
      <c r="E338" s="99"/>
      <c r="F338" s="99"/>
      <c r="G338" s="99"/>
      <c r="H338" s="99"/>
      <c r="I338" s="99"/>
      <c r="J338" s="99"/>
      <c r="K338" s="99"/>
      <c r="L338" s="99"/>
      <c r="M338" s="99"/>
      <c r="N338" s="99"/>
      <c r="O338" s="99"/>
      <c r="P338" s="99"/>
      <c r="Q338" s="99"/>
      <c r="R338" s="99"/>
      <c r="S338" s="99"/>
      <c r="T338" s="99"/>
      <c r="U338" s="99"/>
      <c r="V338" s="99"/>
      <c r="W338" s="99"/>
      <c r="X338" s="99"/>
      <c r="Y338" s="99"/>
      <c r="Z338" s="99"/>
      <c r="AA338" s="99"/>
      <c r="AB338" s="99"/>
    </row>
    <row r="339" spans="1:28" x14ac:dyDescent="0.3">
      <c r="A339" s="99"/>
      <c r="B339" s="99"/>
      <c r="C339" s="99"/>
      <c r="D339" s="99"/>
      <c r="E339" s="99"/>
      <c r="F339" s="99"/>
      <c r="G339" s="99"/>
      <c r="H339" s="99"/>
      <c r="I339" s="99"/>
      <c r="J339" s="99"/>
      <c r="K339" s="99"/>
      <c r="L339" s="99"/>
      <c r="M339" s="99"/>
      <c r="N339" s="99"/>
      <c r="O339" s="99"/>
      <c r="P339" s="99"/>
      <c r="Q339" s="99"/>
      <c r="R339" s="99"/>
      <c r="S339" s="99"/>
      <c r="T339" s="99"/>
      <c r="U339" s="99"/>
      <c r="V339" s="99"/>
      <c r="W339" s="99"/>
      <c r="X339" s="99"/>
      <c r="Y339" s="99"/>
      <c r="Z339" s="99"/>
      <c r="AA339" s="99"/>
      <c r="AB339" s="99"/>
    </row>
    <row r="340" spans="1:28" x14ac:dyDescent="0.3">
      <c r="A340" s="99"/>
      <c r="B340" s="99"/>
      <c r="C340" s="99"/>
      <c r="D340" s="99"/>
      <c r="E340" s="99"/>
      <c r="F340" s="99"/>
      <c r="G340" s="99"/>
      <c r="H340" s="99"/>
      <c r="I340" s="99"/>
      <c r="J340" s="99"/>
      <c r="K340" s="99"/>
      <c r="L340" s="99"/>
      <c r="M340" s="99"/>
      <c r="N340" s="99"/>
      <c r="O340" s="99"/>
      <c r="P340" s="99"/>
      <c r="Q340" s="99"/>
      <c r="R340" s="99"/>
      <c r="S340" s="99"/>
      <c r="T340" s="99"/>
      <c r="U340" s="99"/>
      <c r="V340" s="99"/>
      <c r="W340" s="99"/>
      <c r="X340" s="99"/>
      <c r="Y340" s="99"/>
      <c r="Z340" s="99"/>
      <c r="AA340" s="99"/>
      <c r="AB340" s="99"/>
    </row>
    <row r="341" spans="1:28" x14ac:dyDescent="0.3">
      <c r="A341" s="99"/>
      <c r="B341" s="99"/>
      <c r="C341" s="99"/>
      <c r="D341" s="99"/>
      <c r="E341" s="99"/>
      <c r="F341" s="99"/>
      <c r="G341" s="99"/>
      <c r="H341" s="99"/>
      <c r="I341" s="99"/>
      <c r="J341" s="99"/>
      <c r="K341" s="99"/>
      <c r="L341" s="99"/>
      <c r="M341" s="99"/>
      <c r="N341" s="99"/>
      <c r="O341" s="99"/>
      <c r="P341" s="99"/>
      <c r="Q341" s="99"/>
      <c r="R341" s="99"/>
      <c r="S341" s="99"/>
      <c r="T341" s="99"/>
      <c r="U341" s="99"/>
      <c r="V341" s="99"/>
      <c r="W341" s="99"/>
      <c r="X341" s="99"/>
      <c r="Y341" s="99"/>
      <c r="Z341" s="99"/>
      <c r="AA341" s="99"/>
      <c r="AB341" s="99"/>
    </row>
    <row r="342" spans="1:28" x14ac:dyDescent="0.3">
      <c r="A342" s="99"/>
      <c r="B342" s="99"/>
      <c r="C342" s="99"/>
      <c r="D342" s="99"/>
      <c r="E342" s="99"/>
      <c r="F342" s="99"/>
      <c r="G342" s="99"/>
      <c r="H342" s="99"/>
      <c r="I342" s="99"/>
      <c r="J342" s="99"/>
      <c r="K342" s="99"/>
      <c r="L342" s="99"/>
      <c r="M342" s="99"/>
      <c r="N342" s="99"/>
      <c r="O342" s="99"/>
      <c r="P342" s="99"/>
      <c r="Q342" s="99"/>
      <c r="R342" s="99"/>
      <c r="S342" s="99"/>
      <c r="T342" s="99"/>
      <c r="U342" s="99"/>
      <c r="V342" s="99"/>
      <c r="W342" s="99"/>
      <c r="X342" s="99"/>
      <c r="Y342" s="99"/>
      <c r="Z342" s="99"/>
      <c r="AA342" s="99"/>
      <c r="AB342" s="99"/>
    </row>
    <row r="343" spans="1:28" x14ac:dyDescent="0.3">
      <c r="A343" s="99"/>
      <c r="B343" s="99"/>
      <c r="C343" s="99"/>
      <c r="D343" s="99"/>
      <c r="E343" s="99"/>
      <c r="F343" s="99"/>
      <c r="G343" s="99"/>
      <c r="H343" s="99"/>
      <c r="I343" s="99"/>
      <c r="J343" s="99"/>
      <c r="K343" s="99"/>
      <c r="L343" s="99"/>
      <c r="M343" s="99"/>
      <c r="N343" s="99"/>
      <c r="O343" s="99"/>
      <c r="P343" s="99"/>
      <c r="Q343" s="99"/>
      <c r="R343" s="99"/>
      <c r="S343" s="99"/>
      <c r="T343" s="99"/>
      <c r="U343" s="99"/>
      <c r="V343" s="99"/>
      <c r="W343" s="99"/>
      <c r="X343" s="99"/>
      <c r="Y343" s="99"/>
      <c r="Z343" s="99"/>
      <c r="AA343" s="99"/>
      <c r="AB343" s="99"/>
    </row>
    <row r="344" spans="1:28" x14ac:dyDescent="0.3">
      <c r="A344" s="99"/>
      <c r="B344" s="99"/>
      <c r="C344" s="99"/>
      <c r="D344" s="99"/>
      <c r="E344" s="99"/>
      <c r="F344" s="99"/>
      <c r="G344" s="99"/>
      <c r="H344" s="99"/>
      <c r="I344" s="99"/>
      <c r="J344" s="99"/>
      <c r="K344" s="99"/>
      <c r="L344" s="99"/>
      <c r="M344" s="99"/>
      <c r="N344" s="99"/>
      <c r="O344" s="99"/>
      <c r="P344" s="99"/>
      <c r="Q344" s="99"/>
      <c r="R344" s="99"/>
      <c r="S344" s="99"/>
      <c r="T344" s="99"/>
      <c r="U344" s="99"/>
      <c r="V344" s="99"/>
      <c r="W344" s="99"/>
      <c r="X344" s="99"/>
      <c r="Y344" s="99"/>
      <c r="Z344" s="99"/>
      <c r="AA344" s="99"/>
      <c r="AB344" s="99"/>
    </row>
    <row r="345" spans="1:28" x14ac:dyDescent="0.3">
      <c r="A345" s="99"/>
      <c r="B345" s="99"/>
      <c r="C345" s="99"/>
      <c r="D345" s="99"/>
      <c r="E345" s="99"/>
      <c r="F345" s="99"/>
      <c r="G345" s="99"/>
      <c r="H345" s="99"/>
      <c r="I345" s="99"/>
      <c r="J345" s="99"/>
      <c r="K345" s="99"/>
      <c r="L345" s="99"/>
      <c r="M345" s="99"/>
      <c r="N345" s="99"/>
      <c r="O345" s="99"/>
      <c r="P345" s="99"/>
      <c r="Q345" s="99"/>
      <c r="R345" s="99"/>
      <c r="S345" s="99"/>
      <c r="T345" s="99"/>
      <c r="U345" s="99"/>
      <c r="V345" s="99"/>
      <c r="W345" s="99"/>
      <c r="X345" s="99"/>
      <c r="Y345" s="99"/>
      <c r="Z345" s="99"/>
      <c r="AA345" s="99"/>
      <c r="AB345" s="99"/>
    </row>
    <row r="346" spans="1:28" x14ac:dyDescent="0.3">
      <c r="A346" s="99"/>
      <c r="B346" s="99"/>
      <c r="C346" s="99"/>
      <c r="D346" s="99"/>
      <c r="E346" s="99"/>
      <c r="F346" s="99"/>
      <c r="G346" s="99"/>
      <c r="H346" s="99"/>
      <c r="I346" s="99"/>
      <c r="J346" s="99"/>
      <c r="K346" s="99"/>
      <c r="L346" s="99"/>
      <c r="M346" s="99"/>
      <c r="N346" s="99"/>
      <c r="O346" s="99"/>
      <c r="P346" s="99"/>
      <c r="Q346" s="99"/>
      <c r="R346" s="99"/>
      <c r="S346" s="99"/>
      <c r="T346" s="99"/>
      <c r="U346" s="99"/>
      <c r="V346" s="99"/>
      <c r="W346" s="99"/>
      <c r="X346" s="99"/>
      <c r="Y346" s="99"/>
      <c r="Z346" s="99"/>
      <c r="AA346" s="99"/>
      <c r="AB346" s="99"/>
    </row>
    <row r="347" spans="1:28" x14ac:dyDescent="0.3">
      <c r="A347" s="99"/>
      <c r="B347" s="99"/>
      <c r="C347" s="99"/>
      <c r="D347" s="99"/>
      <c r="E347" s="99"/>
      <c r="F347" s="99"/>
      <c r="G347" s="99"/>
      <c r="H347" s="99"/>
      <c r="I347" s="99"/>
      <c r="J347" s="99"/>
      <c r="K347" s="99"/>
      <c r="L347" s="99"/>
      <c r="M347" s="99"/>
      <c r="N347" s="99"/>
      <c r="O347" s="99"/>
      <c r="P347" s="99"/>
      <c r="Q347" s="99"/>
      <c r="R347" s="99"/>
      <c r="S347" s="99"/>
      <c r="T347" s="99"/>
      <c r="U347" s="99"/>
      <c r="V347" s="99"/>
      <c r="W347" s="99"/>
      <c r="X347" s="99"/>
      <c r="Y347" s="99"/>
      <c r="Z347" s="99"/>
      <c r="AA347" s="99"/>
      <c r="AB347" s="99"/>
    </row>
    <row r="348" spans="1:28" x14ac:dyDescent="0.3">
      <c r="A348" s="99"/>
      <c r="B348" s="99"/>
      <c r="C348" s="99"/>
      <c r="D348" s="99"/>
      <c r="E348" s="99"/>
      <c r="F348" s="99"/>
      <c r="G348" s="99"/>
      <c r="H348" s="99"/>
      <c r="I348" s="99"/>
      <c r="J348" s="99"/>
      <c r="K348" s="99"/>
      <c r="L348" s="99"/>
      <c r="M348" s="99"/>
      <c r="N348" s="99"/>
      <c r="O348" s="99"/>
      <c r="P348" s="99"/>
      <c r="Q348" s="99"/>
      <c r="R348" s="99"/>
      <c r="S348" s="99"/>
      <c r="T348" s="99"/>
      <c r="U348" s="99"/>
      <c r="V348" s="99"/>
      <c r="W348" s="99"/>
      <c r="X348" s="99"/>
      <c r="Y348" s="99"/>
      <c r="Z348" s="99"/>
      <c r="AA348" s="99"/>
      <c r="AB348" s="99"/>
    </row>
    <row r="349" spans="1:28" x14ac:dyDescent="0.3">
      <c r="A349" s="99"/>
      <c r="B349" s="99"/>
      <c r="C349" s="99"/>
      <c r="D349" s="99"/>
      <c r="E349" s="99"/>
      <c r="F349" s="99"/>
      <c r="G349" s="99"/>
      <c r="H349" s="99"/>
      <c r="I349" s="99"/>
      <c r="J349" s="99"/>
      <c r="K349" s="99"/>
      <c r="L349" s="99"/>
      <c r="M349" s="99"/>
      <c r="N349" s="99"/>
      <c r="O349" s="99"/>
      <c r="P349" s="99"/>
      <c r="Q349" s="99"/>
      <c r="R349" s="99"/>
      <c r="S349" s="99"/>
      <c r="T349" s="99"/>
      <c r="U349" s="99"/>
      <c r="V349" s="99"/>
      <c r="W349" s="99"/>
      <c r="X349" s="99"/>
      <c r="Y349" s="99"/>
      <c r="Z349" s="99"/>
      <c r="AA349" s="99"/>
      <c r="AB349" s="99"/>
    </row>
    <row r="350" spans="1:28" x14ac:dyDescent="0.3">
      <c r="A350" s="99"/>
      <c r="B350" s="99"/>
      <c r="C350" s="99"/>
      <c r="D350" s="99"/>
      <c r="E350" s="99"/>
      <c r="F350" s="99"/>
      <c r="G350" s="99"/>
      <c r="H350" s="99"/>
      <c r="I350" s="99"/>
      <c r="J350" s="99"/>
      <c r="K350" s="99"/>
      <c r="L350" s="99"/>
      <c r="M350" s="99"/>
      <c r="N350" s="99"/>
      <c r="O350" s="99"/>
      <c r="P350" s="99"/>
      <c r="Q350" s="99"/>
      <c r="R350" s="99"/>
      <c r="S350" s="99"/>
      <c r="T350" s="99"/>
      <c r="U350" s="99"/>
      <c r="V350" s="99"/>
      <c r="W350" s="99"/>
      <c r="X350" s="99"/>
      <c r="Y350" s="99"/>
      <c r="Z350" s="99"/>
      <c r="AA350" s="99"/>
      <c r="AB350" s="99"/>
    </row>
    <row r="351" spans="1:28" x14ac:dyDescent="0.3">
      <c r="A351" s="99"/>
      <c r="B351" s="99"/>
      <c r="C351" s="99"/>
      <c r="D351" s="99"/>
      <c r="E351" s="99"/>
      <c r="F351" s="99"/>
      <c r="G351" s="99"/>
      <c r="H351" s="99"/>
      <c r="I351" s="99"/>
      <c r="J351" s="99"/>
      <c r="K351" s="99"/>
      <c r="L351" s="99"/>
      <c r="M351" s="99"/>
      <c r="N351" s="99"/>
      <c r="O351" s="99"/>
      <c r="P351" s="99"/>
      <c r="Q351" s="99"/>
      <c r="R351" s="99"/>
      <c r="S351" s="99"/>
      <c r="T351" s="99"/>
      <c r="U351" s="99"/>
      <c r="V351" s="99"/>
      <c r="W351" s="99"/>
      <c r="X351" s="99"/>
      <c r="Y351" s="99"/>
      <c r="Z351" s="99"/>
      <c r="AA351" s="99"/>
      <c r="AB351" s="99"/>
    </row>
    <row r="352" spans="1:28" x14ac:dyDescent="0.3">
      <c r="A352" s="99"/>
      <c r="B352" s="99"/>
      <c r="C352" s="99"/>
      <c r="D352" s="99"/>
      <c r="E352" s="99"/>
      <c r="F352" s="99"/>
      <c r="G352" s="99"/>
      <c r="H352" s="99"/>
      <c r="I352" s="99"/>
      <c r="J352" s="99"/>
      <c r="K352" s="99"/>
      <c r="L352" s="99"/>
      <c r="M352" s="99"/>
      <c r="N352" s="99"/>
      <c r="O352" s="99"/>
      <c r="P352" s="99"/>
      <c r="Q352" s="99"/>
      <c r="R352" s="99"/>
      <c r="S352" s="99"/>
      <c r="T352" s="99"/>
      <c r="U352" s="99"/>
      <c r="V352" s="99"/>
      <c r="W352" s="99"/>
      <c r="X352" s="99"/>
      <c r="Y352" s="99"/>
      <c r="Z352" s="99"/>
      <c r="AA352" s="99"/>
      <c r="AB352" s="99"/>
    </row>
    <row r="353" spans="1:28" x14ac:dyDescent="0.3">
      <c r="A353" s="99"/>
      <c r="B353" s="99"/>
      <c r="C353" s="99"/>
      <c r="D353" s="99"/>
      <c r="E353" s="99"/>
      <c r="F353" s="99"/>
      <c r="G353" s="99"/>
      <c r="H353" s="99"/>
      <c r="I353" s="99"/>
      <c r="J353" s="99"/>
      <c r="K353" s="99"/>
      <c r="L353" s="99"/>
      <c r="M353" s="99"/>
      <c r="N353" s="99"/>
      <c r="O353" s="99"/>
      <c r="P353" s="99"/>
      <c r="Q353" s="99"/>
      <c r="R353" s="99"/>
      <c r="S353" s="99"/>
      <c r="T353" s="99"/>
      <c r="U353" s="99"/>
      <c r="V353" s="99"/>
      <c r="W353" s="99"/>
      <c r="X353" s="99"/>
      <c r="Y353" s="99"/>
      <c r="Z353" s="99"/>
      <c r="AA353" s="99"/>
      <c r="AB353" s="99"/>
    </row>
    <row r="354" spans="1:28" x14ac:dyDescent="0.3">
      <c r="A354" s="99"/>
      <c r="B354" s="99"/>
      <c r="C354" s="99"/>
      <c r="D354" s="99"/>
      <c r="E354" s="99"/>
      <c r="F354" s="99"/>
      <c r="G354" s="99"/>
      <c r="H354" s="99"/>
      <c r="I354" s="99"/>
      <c r="J354" s="99"/>
      <c r="K354" s="99"/>
      <c r="L354" s="99"/>
      <c r="M354" s="99"/>
      <c r="N354" s="99"/>
      <c r="O354" s="99"/>
      <c r="P354" s="99"/>
      <c r="Q354" s="99"/>
      <c r="R354" s="99"/>
      <c r="S354" s="99"/>
      <c r="T354" s="99"/>
      <c r="U354" s="99"/>
      <c r="V354" s="99"/>
      <c r="W354" s="99"/>
      <c r="X354" s="99"/>
      <c r="Y354" s="99"/>
      <c r="Z354" s="99"/>
      <c r="AA354" s="99"/>
      <c r="AB354" s="99"/>
    </row>
    <row r="355" spans="1:28" x14ac:dyDescent="0.3">
      <c r="A355" s="99"/>
      <c r="B355" s="99"/>
      <c r="C355" s="99"/>
      <c r="D355" s="99"/>
      <c r="E355" s="99"/>
      <c r="F355" s="99"/>
      <c r="G355" s="99"/>
      <c r="H355" s="99"/>
      <c r="I355" s="99"/>
      <c r="J355" s="99"/>
      <c r="K355" s="99"/>
      <c r="L355" s="99"/>
      <c r="M355" s="99"/>
      <c r="N355" s="99"/>
      <c r="O355" s="99"/>
      <c r="P355" s="99"/>
      <c r="Q355" s="99"/>
      <c r="R355" s="99"/>
      <c r="S355" s="99"/>
      <c r="T355" s="99"/>
      <c r="U355" s="99"/>
      <c r="V355" s="99"/>
      <c r="W355" s="99"/>
      <c r="X355" s="99"/>
      <c r="Y355" s="99"/>
      <c r="Z355" s="99"/>
      <c r="AA355" s="99"/>
      <c r="AB355" s="99"/>
    </row>
    <row r="356" spans="1:28" x14ac:dyDescent="0.3">
      <c r="A356" s="99"/>
      <c r="B356" s="99"/>
      <c r="C356" s="99"/>
      <c r="D356" s="99"/>
      <c r="E356" s="99"/>
      <c r="F356" s="99"/>
      <c r="G356" s="99"/>
      <c r="H356" s="99"/>
      <c r="I356" s="99"/>
      <c r="J356" s="99"/>
      <c r="K356" s="99"/>
      <c r="L356" s="99"/>
      <c r="M356" s="99"/>
      <c r="N356" s="99"/>
      <c r="O356" s="99"/>
      <c r="P356" s="99"/>
      <c r="Q356" s="99"/>
      <c r="R356" s="99"/>
      <c r="S356" s="99"/>
      <c r="T356" s="99"/>
      <c r="U356" s="99"/>
      <c r="V356" s="99"/>
      <c r="W356" s="99"/>
      <c r="X356" s="99"/>
      <c r="Y356" s="99"/>
      <c r="Z356" s="99"/>
      <c r="AA356" s="99"/>
      <c r="AB356" s="99"/>
    </row>
    <row r="357" spans="1:28" x14ac:dyDescent="0.3">
      <c r="A357" s="99"/>
      <c r="B357" s="99"/>
      <c r="C357" s="99"/>
      <c r="D357" s="99"/>
      <c r="E357" s="99"/>
      <c r="F357" s="99"/>
      <c r="G357" s="99"/>
      <c r="H357" s="99"/>
      <c r="I357" s="99"/>
      <c r="J357" s="99"/>
      <c r="K357" s="99"/>
      <c r="L357" s="99"/>
      <c r="M357" s="99"/>
      <c r="N357" s="99"/>
      <c r="O357" s="99"/>
      <c r="P357" s="99"/>
      <c r="Q357" s="99"/>
      <c r="R357" s="99"/>
      <c r="S357" s="99"/>
      <c r="T357" s="99"/>
      <c r="U357" s="99"/>
      <c r="V357" s="99"/>
      <c r="W357" s="99"/>
      <c r="X357" s="99"/>
      <c r="Y357" s="99"/>
      <c r="Z357" s="99"/>
      <c r="AA357" s="99"/>
      <c r="AB357" s="99"/>
    </row>
    <row r="358" spans="1:28" x14ac:dyDescent="0.3">
      <c r="A358" s="99"/>
      <c r="B358" s="99"/>
      <c r="C358" s="99"/>
      <c r="D358" s="99"/>
      <c r="E358" s="99"/>
      <c r="F358" s="99"/>
      <c r="G358" s="99"/>
      <c r="H358" s="99"/>
      <c r="I358" s="99"/>
      <c r="J358" s="99"/>
      <c r="K358" s="99"/>
      <c r="L358" s="99"/>
      <c r="M358" s="99"/>
      <c r="N358" s="99"/>
      <c r="O358" s="99"/>
      <c r="P358" s="99"/>
      <c r="Q358" s="99"/>
      <c r="R358" s="99"/>
      <c r="S358" s="99"/>
      <c r="T358" s="99"/>
      <c r="U358" s="99"/>
      <c r="V358" s="99"/>
      <c r="W358" s="99"/>
      <c r="X358" s="99"/>
      <c r="Y358" s="99"/>
      <c r="Z358" s="99"/>
      <c r="AA358" s="99"/>
      <c r="AB358" s="99"/>
    </row>
    <row r="359" spans="1:28" x14ac:dyDescent="0.3">
      <c r="A359" s="99"/>
      <c r="B359" s="99"/>
      <c r="C359" s="99"/>
      <c r="D359" s="99"/>
      <c r="E359" s="99"/>
      <c r="F359" s="99"/>
      <c r="G359" s="99"/>
      <c r="H359" s="99"/>
      <c r="I359" s="99"/>
      <c r="J359" s="99"/>
      <c r="K359" s="99"/>
      <c r="L359" s="99"/>
      <c r="M359" s="99"/>
      <c r="N359" s="99"/>
      <c r="O359" s="99"/>
      <c r="P359" s="99"/>
      <c r="Q359" s="99"/>
      <c r="R359" s="99"/>
      <c r="S359" s="99"/>
      <c r="T359" s="99"/>
      <c r="U359" s="99"/>
      <c r="V359" s="99"/>
      <c r="W359" s="99"/>
      <c r="X359" s="99"/>
      <c r="Y359" s="99"/>
      <c r="Z359" s="99"/>
      <c r="AA359" s="99"/>
      <c r="AB359" s="99"/>
    </row>
    <row r="360" spans="1:28" x14ac:dyDescent="0.3">
      <c r="A360" s="99"/>
      <c r="B360" s="99"/>
      <c r="C360" s="99"/>
      <c r="D360" s="99"/>
      <c r="E360" s="99"/>
      <c r="F360" s="99"/>
      <c r="G360" s="99"/>
      <c r="H360" s="99"/>
      <c r="I360" s="99"/>
      <c r="J360" s="99"/>
      <c r="K360" s="99"/>
      <c r="L360" s="99"/>
      <c r="M360" s="99"/>
      <c r="N360" s="99"/>
      <c r="O360" s="99"/>
      <c r="P360" s="99"/>
      <c r="Q360" s="99"/>
      <c r="R360" s="99"/>
      <c r="S360" s="99"/>
      <c r="T360" s="99"/>
      <c r="U360" s="99"/>
      <c r="V360" s="99"/>
      <c r="W360" s="99"/>
      <c r="X360" s="99"/>
      <c r="Y360" s="99"/>
      <c r="Z360" s="99"/>
      <c r="AA360" s="99"/>
      <c r="AB360" s="99"/>
    </row>
    <row r="361" spans="1:28" x14ac:dyDescent="0.3">
      <c r="A361" s="99"/>
      <c r="B361" s="99"/>
      <c r="C361" s="99"/>
      <c r="D361" s="99"/>
      <c r="E361" s="99"/>
      <c r="F361" s="99"/>
      <c r="G361" s="99"/>
      <c r="H361" s="99"/>
      <c r="I361" s="99"/>
      <c r="J361" s="99"/>
      <c r="K361" s="99"/>
      <c r="L361" s="99"/>
      <c r="M361" s="99"/>
      <c r="N361" s="99"/>
      <c r="O361" s="99"/>
      <c r="P361" s="99"/>
      <c r="Q361" s="99"/>
      <c r="R361" s="99"/>
      <c r="S361" s="99"/>
      <c r="T361" s="99"/>
      <c r="U361" s="99"/>
      <c r="V361" s="99"/>
      <c r="W361" s="99"/>
      <c r="X361" s="99"/>
      <c r="Y361" s="99"/>
      <c r="Z361" s="99"/>
      <c r="AA361" s="99"/>
      <c r="AB361" s="99"/>
    </row>
    <row r="362" spans="1:28" x14ac:dyDescent="0.3">
      <c r="A362" s="99"/>
      <c r="B362" s="99"/>
      <c r="C362" s="99"/>
      <c r="D362" s="99"/>
      <c r="E362" s="99"/>
      <c r="F362" s="99"/>
      <c r="G362" s="99"/>
      <c r="H362" s="99"/>
      <c r="I362" s="99"/>
      <c r="J362" s="99"/>
      <c r="K362" s="99"/>
      <c r="L362" s="99"/>
      <c r="M362" s="99"/>
      <c r="N362" s="99"/>
      <c r="O362" s="99"/>
      <c r="P362" s="99"/>
      <c r="Q362" s="99"/>
      <c r="R362" s="99"/>
      <c r="S362" s="99"/>
      <c r="T362" s="99"/>
      <c r="U362" s="99"/>
      <c r="V362" s="99"/>
      <c r="W362" s="99"/>
      <c r="X362" s="99"/>
      <c r="Y362" s="99"/>
      <c r="Z362" s="99"/>
      <c r="AA362" s="99"/>
      <c r="AB362" s="99"/>
    </row>
    <row r="363" spans="1:28" x14ac:dyDescent="0.3">
      <c r="A363" s="99"/>
      <c r="B363" s="99"/>
      <c r="C363" s="99"/>
      <c r="D363" s="99"/>
      <c r="E363" s="99"/>
      <c r="F363" s="99"/>
      <c r="G363" s="99"/>
      <c r="H363" s="99"/>
      <c r="I363" s="99"/>
      <c r="J363" s="99"/>
      <c r="K363" s="99"/>
      <c r="L363" s="99"/>
      <c r="M363" s="99"/>
      <c r="N363" s="99"/>
      <c r="O363" s="99"/>
      <c r="P363" s="99"/>
      <c r="Q363" s="99"/>
      <c r="R363" s="99"/>
      <c r="S363" s="99"/>
      <c r="T363" s="99"/>
      <c r="U363" s="99"/>
      <c r="V363" s="99"/>
      <c r="W363" s="99"/>
      <c r="X363" s="99"/>
      <c r="Y363" s="99"/>
      <c r="Z363" s="99"/>
      <c r="AA363" s="99"/>
      <c r="AB363" s="99"/>
    </row>
    <row r="364" spans="1:28" x14ac:dyDescent="0.3">
      <c r="A364" s="99"/>
      <c r="B364" s="99"/>
      <c r="C364" s="99"/>
      <c r="D364" s="99"/>
      <c r="E364" s="99"/>
      <c r="F364" s="99"/>
      <c r="G364" s="99"/>
      <c r="H364" s="99"/>
      <c r="I364" s="99"/>
      <c r="J364" s="99"/>
      <c r="K364" s="99"/>
      <c r="L364" s="99"/>
      <c r="M364" s="99"/>
      <c r="N364" s="99"/>
      <c r="O364" s="99"/>
      <c r="P364" s="99"/>
      <c r="Q364" s="99"/>
      <c r="R364" s="99"/>
      <c r="S364" s="99"/>
      <c r="T364" s="99"/>
      <c r="U364" s="99"/>
      <c r="V364" s="99"/>
      <c r="W364" s="99"/>
      <c r="X364" s="99"/>
      <c r="Y364" s="99"/>
      <c r="Z364" s="99"/>
      <c r="AA364" s="99"/>
      <c r="AB364" s="99"/>
    </row>
    <row r="365" spans="1:28" x14ac:dyDescent="0.3">
      <c r="A365" s="99"/>
      <c r="B365" s="99"/>
      <c r="C365" s="99"/>
      <c r="D365" s="99"/>
      <c r="E365" s="99"/>
      <c r="F365" s="99"/>
      <c r="G365" s="99"/>
      <c r="H365" s="99"/>
      <c r="I365" s="99"/>
      <c r="J365" s="99"/>
      <c r="K365" s="99"/>
      <c r="L365" s="99"/>
      <c r="M365" s="99"/>
      <c r="N365" s="99"/>
      <c r="O365" s="99"/>
      <c r="P365" s="99"/>
      <c r="Q365" s="99"/>
      <c r="R365" s="99"/>
      <c r="S365" s="99"/>
      <c r="T365" s="99"/>
      <c r="U365" s="99"/>
      <c r="V365" s="99"/>
      <c r="W365" s="99"/>
      <c r="X365" s="99"/>
      <c r="Y365" s="99"/>
      <c r="Z365" s="99"/>
      <c r="AA365" s="99"/>
      <c r="AB365" s="99"/>
    </row>
    <row r="366" spans="1:28" x14ac:dyDescent="0.3">
      <c r="A366" s="99"/>
      <c r="B366" s="99"/>
      <c r="C366" s="99"/>
      <c r="D366" s="99"/>
      <c r="E366" s="99"/>
      <c r="F366" s="99"/>
      <c r="G366" s="99"/>
      <c r="H366" s="99"/>
      <c r="I366" s="99"/>
      <c r="J366" s="99"/>
      <c r="K366" s="99"/>
      <c r="L366" s="99"/>
      <c r="M366" s="99"/>
      <c r="N366" s="99"/>
      <c r="O366" s="99"/>
      <c r="P366" s="99"/>
      <c r="Q366" s="99"/>
      <c r="R366" s="99"/>
      <c r="S366" s="99"/>
      <c r="T366" s="99"/>
      <c r="U366" s="99"/>
      <c r="V366" s="99"/>
      <c r="W366" s="99"/>
      <c r="X366" s="99"/>
      <c r="Y366" s="99"/>
      <c r="Z366" s="99"/>
      <c r="AA366" s="99"/>
      <c r="AB366" s="99"/>
    </row>
    <row r="367" spans="1:28" x14ac:dyDescent="0.3">
      <c r="A367" s="99"/>
      <c r="B367" s="99"/>
      <c r="C367" s="99"/>
      <c r="D367" s="99"/>
      <c r="E367" s="99"/>
      <c r="F367" s="99"/>
      <c r="G367" s="99"/>
      <c r="H367" s="99"/>
      <c r="I367" s="99"/>
      <c r="J367" s="99"/>
      <c r="K367" s="99"/>
      <c r="L367" s="99"/>
      <c r="M367" s="99"/>
      <c r="N367" s="99"/>
      <c r="O367" s="99"/>
      <c r="P367" s="99"/>
      <c r="Q367" s="99"/>
      <c r="R367" s="99"/>
      <c r="S367" s="99"/>
      <c r="T367" s="99"/>
      <c r="U367" s="99"/>
      <c r="V367" s="99"/>
      <c r="W367" s="99"/>
      <c r="X367" s="99"/>
      <c r="Y367" s="99"/>
      <c r="Z367" s="99"/>
      <c r="AA367" s="99"/>
      <c r="AB367" s="99"/>
    </row>
    <row r="368" spans="1:28" x14ac:dyDescent="0.3">
      <c r="A368" s="99"/>
      <c r="B368" s="99"/>
      <c r="C368" s="99"/>
      <c r="D368" s="99"/>
      <c r="E368" s="99"/>
      <c r="F368" s="99"/>
      <c r="G368" s="99"/>
      <c r="H368" s="99"/>
      <c r="I368" s="99"/>
      <c r="J368" s="99"/>
      <c r="K368" s="99"/>
      <c r="L368" s="99"/>
      <c r="M368" s="99"/>
      <c r="N368" s="99"/>
      <c r="O368" s="99"/>
      <c r="P368" s="99"/>
      <c r="Q368" s="99"/>
      <c r="R368" s="99"/>
      <c r="S368" s="99"/>
      <c r="T368" s="99"/>
      <c r="U368" s="99"/>
      <c r="V368" s="99"/>
      <c r="W368" s="99"/>
      <c r="X368" s="99"/>
      <c r="Y368" s="99"/>
      <c r="Z368" s="99"/>
      <c r="AA368" s="99"/>
      <c r="AB368" s="99"/>
    </row>
    <row r="369" spans="1:28" x14ac:dyDescent="0.3">
      <c r="A369" s="99"/>
      <c r="B369" s="99"/>
      <c r="C369" s="99"/>
      <c r="D369" s="99"/>
      <c r="E369" s="99"/>
      <c r="F369" s="99"/>
      <c r="G369" s="99"/>
      <c r="H369" s="99"/>
      <c r="I369" s="99"/>
      <c r="J369" s="99"/>
      <c r="K369" s="99"/>
      <c r="L369" s="99"/>
      <c r="M369" s="99"/>
      <c r="N369" s="99"/>
      <c r="O369" s="99"/>
      <c r="P369" s="99"/>
      <c r="Q369" s="99"/>
      <c r="R369" s="99"/>
      <c r="S369" s="99"/>
      <c r="T369" s="99"/>
      <c r="U369" s="99"/>
      <c r="V369" s="99"/>
      <c r="W369" s="99"/>
      <c r="X369" s="99"/>
      <c r="Y369" s="99"/>
      <c r="Z369" s="99"/>
      <c r="AA369" s="99"/>
      <c r="AB369" s="99"/>
    </row>
    <row r="370" spans="1:28" x14ac:dyDescent="0.3">
      <c r="A370" s="99"/>
      <c r="B370" s="99"/>
      <c r="C370" s="99"/>
      <c r="D370" s="99"/>
      <c r="E370" s="99"/>
      <c r="F370" s="99"/>
      <c r="G370" s="99"/>
      <c r="H370" s="99"/>
      <c r="I370" s="99"/>
      <c r="J370" s="99"/>
      <c r="K370" s="99"/>
      <c r="L370" s="99"/>
      <c r="M370" s="99"/>
      <c r="N370" s="99"/>
      <c r="O370" s="99"/>
      <c r="P370" s="99"/>
      <c r="Q370" s="99"/>
      <c r="R370" s="99"/>
      <c r="S370" s="99"/>
      <c r="T370" s="99"/>
      <c r="U370" s="99"/>
      <c r="V370" s="99"/>
      <c r="W370" s="99"/>
      <c r="X370" s="99"/>
      <c r="Y370" s="99"/>
      <c r="Z370" s="99"/>
      <c r="AA370" s="99"/>
      <c r="AB370" s="99"/>
    </row>
    <row r="371" spans="1:28" x14ac:dyDescent="0.3">
      <c r="A371" s="99"/>
      <c r="B371" s="99"/>
      <c r="C371" s="99"/>
      <c r="D371" s="99"/>
      <c r="E371" s="99"/>
      <c r="F371" s="99"/>
      <c r="G371" s="99"/>
      <c r="H371" s="99"/>
      <c r="I371" s="99"/>
      <c r="J371" s="99"/>
      <c r="K371" s="99"/>
      <c r="L371" s="99"/>
      <c r="M371" s="99"/>
      <c r="N371" s="99"/>
      <c r="O371" s="99"/>
      <c r="P371" s="99"/>
      <c r="Q371" s="99"/>
      <c r="R371" s="99"/>
      <c r="S371" s="99"/>
      <c r="T371" s="99"/>
      <c r="U371" s="99"/>
      <c r="V371" s="99"/>
      <c r="W371" s="99"/>
      <c r="X371" s="99"/>
      <c r="Y371" s="99"/>
      <c r="Z371" s="99"/>
      <c r="AA371" s="99"/>
      <c r="AB371" s="99"/>
    </row>
    <row r="372" spans="1:28" x14ac:dyDescent="0.3">
      <c r="A372" s="99"/>
      <c r="B372" s="99"/>
      <c r="C372" s="99"/>
      <c r="D372" s="99"/>
      <c r="E372" s="99"/>
      <c r="F372" s="99"/>
      <c r="G372" s="99"/>
      <c r="H372" s="99"/>
      <c r="I372" s="99"/>
      <c r="J372" s="99"/>
      <c r="K372" s="99"/>
      <c r="L372" s="99"/>
      <c r="M372" s="99"/>
      <c r="N372" s="99"/>
      <c r="O372" s="99"/>
      <c r="P372" s="99"/>
      <c r="Q372" s="99"/>
      <c r="R372" s="99"/>
      <c r="S372" s="99"/>
      <c r="T372" s="99"/>
      <c r="U372" s="99"/>
      <c r="V372" s="99"/>
      <c r="W372" s="99"/>
      <c r="X372" s="99"/>
      <c r="Y372" s="99"/>
      <c r="Z372" s="99"/>
      <c r="AA372" s="99"/>
      <c r="AB372" s="99"/>
    </row>
    <row r="373" spans="1:28" x14ac:dyDescent="0.3">
      <c r="A373" s="99"/>
      <c r="B373" s="99"/>
      <c r="C373" s="99"/>
      <c r="D373" s="99"/>
      <c r="E373" s="99"/>
      <c r="F373" s="99"/>
      <c r="G373" s="99"/>
      <c r="H373" s="99"/>
      <c r="I373" s="99"/>
      <c r="J373" s="99"/>
      <c r="K373" s="99"/>
      <c r="L373" s="99"/>
      <c r="M373" s="99"/>
      <c r="N373" s="99"/>
      <c r="O373" s="99"/>
      <c r="P373" s="99"/>
      <c r="Q373" s="99"/>
      <c r="R373" s="99"/>
      <c r="S373" s="99"/>
      <c r="T373" s="99"/>
      <c r="U373" s="99"/>
      <c r="V373" s="99"/>
      <c r="W373" s="99"/>
      <c r="X373" s="99"/>
      <c r="Y373" s="99"/>
      <c r="Z373" s="99"/>
      <c r="AA373" s="99"/>
      <c r="AB373" s="99"/>
    </row>
    <row r="374" spans="1:28" x14ac:dyDescent="0.3">
      <c r="A374" s="99"/>
      <c r="B374" s="99"/>
      <c r="C374" s="99"/>
      <c r="D374" s="99"/>
      <c r="E374" s="99"/>
      <c r="F374" s="99"/>
      <c r="G374" s="99"/>
      <c r="H374" s="99"/>
      <c r="I374" s="99"/>
      <c r="J374" s="99"/>
      <c r="K374" s="99"/>
      <c r="L374" s="99"/>
      <c r="M374" s="99"/>
      <c r="N374" s="99"/>
      <c r="O374" s="99"/>
      <c r="P374" s="99"/>
      <c r="Q374" s="99"/>
      <c r="R374" s="99"/>
      <c r="S374" s="99"/>
      <c r="T374" s="99"/>
      <c r="U374" s="99"/>
      <c r="V374" s="99"/>
      <c r="W374" s="99"/>
      <c r="X374" s="99"/>
      <c r="Y374" s="99"/>
      <c r="Z374" s="99"/>
      <c r="AA374" s="99"/>
      <c r="AB374" s="99"/>
    </row>
    <row r="375" spans="1:28" x14ac:dyDescent="0.3">
      <c r="A375" s="99"/>
      <c r="B375" s="99"/>
      <c r="C375" s="99"/>
      <c r="D375" s="99"/>
      <c r="E375" s="99"/>
      <c r="F375" s="99"/>
      <c r="G375" s="99"/>
      <c r="H375" s="99"/>
      <c r="I375" s="99"/>
      <c r="J375" s="99"/>
      <c r="K375" s="99"/>
      <c r="L375" s="99"/>
      <c r="M375" s="99"/>
      <c r="N375" s="99"/>
      <c r="O375" s="99"/>
      <c r="P375" s="99"/>
      <c r="Q375" s="99"/>
      <c r="R375" s="99"/>
      <c r="S375" s="99"/>
      <c r="T375" s="99"/>
      <c r="U375" s="99"/>
      <c r="V375" s="99"/>
      <c r="W375" s="99"/>
      <c r="X375" s="99"/>
      <c r="Y375" s="99"/>
      <c r="Z375" s="99"/>
      <c r="AA375" s="99"/>
      <c r="AB375" s="99"/>
    </row>
    <row r="376" spans="1:28" x14ac:dyDescent="0.3">
      <c r="A376" s="99"/>
      <c r="B376" s="99"/>
      <c r="C376" s="99"/>
      <c r="D376" s="99"/>
      <c r="E376" s="99"/>
      <c r="F376" s="99"/>
      <c r="G376" s="99"/>
      <c r="H376" s="99"/>
      <c r="I376" s="99"/>
      <c r="J376" s="99"/>
      <c r="K376" s="99"/>
      <c r="L376" s="99"/>
      <c r="M376" s="99"/>
      <c r="N376" s="99"/>
      <c r="O376" s="99"/>
      <c r="P376" s="99"/>
      <c r="Q376" s="99"/>
      <c r="R376" s="99"/>
      <c r="S376" s="99"/>
      <c r="T376" s="99"/>
      <c r="U376" s="99"/>
      <c r="V376" s="99"/>
      <c r="W376" s="99"/>
      <c r="X376" s="99"/>
      <c r="Y376" s="99"/>
      <c r="Z376" s="99"/>
      <c r="AA376" s="99"/>
      <c r="AB376" s="99"/>
    </row>
    <row r="377" spans="1:28" x14ac:dyDescent="0.3">
      <c r="A377" s="99"/>
      <c r="B377" s="99"/>
      <c r="C377" s="99"/>
      <c r="D377" s="99"/>
      <c r="E377" s="99"/>
      <c r="F377" s="99"/>
      <c r="G377" s="99"/>
      <c r="H377" s="99"/>
      <c r="I377" s="99"/>
      <c r="J377" s="99"/>
      <c r="K377" s="99"/>
      <c r="L377" s="99"/>
      <c r="M377" s="99"/>
      <c r="N377" s="99"/>
      <c r="O377" s="99"/>
      <c r="P377" s="99"/>
      <c r="Q377" s="99"/>
      <c r="R377" s="99"/>
      <c r="S377" s="99"/>
      <c r="T377" s="99"/>
      <c r="U377" s="99"/>
      <c r="V377" s="99"/>
      <c r="W377" s="99"/>
      <c r="X377" s="99"/>
      <c r="Y377" s="99"/>
      <c r="Z377" s="99"/>
      <c r="AA377" s="99"/>
      <c r="AB377" s="99"/>
    </row>
    <row r="378" spans="1:28" x14ac:dyDescent="0.3">
      <c r="A378" s="99"/>
      <c r="B378" s="99"/>
      <c r="C378" s="99"/>
      <c r="D378" s="99"/>
      <c r="E378" s="99"/>
      <c r="F378" s="99"/>
      <c r="G378" s="99"/>
      <c r="H378" s="99"/>
      <c r="I378" s="99"/>
      <c r="J378" s="99"/>
      <c r="K378" s="99"/>
      <c r="L378" s="99"/>
      <c r="M378" s="99"/>
      <c r="N378" s="99"/>
      <c r="O378" s="99"/>
      <c r="P378" s="99"/>
      <c r="Q378" s="99"/>
      <c r="R378" s="99"/>
      <c r="S378" s="99"/>
      <c r="T378" s="99"/>
      <c r="U378" s="99"/>
      <c r="V378" s="99"/>
      <c r="W378" s="99"/>
      <c r="X378" s="99"/>
      <c r="Y378" s="99"/>
      <c r="Z378" s="99"/>
      <c r="AA378" s="99"/>
      <c r="AB378" s="99"/>
    </row>
    <row r="379" spans="1:28" x14ac:dyDescent="0.3">
      <c r="A379" s="99"/>
      <c r="B379" s="99"/>
      <c r="C379" s="99"/>
      <c r="D379" s="99"/>
      <c r="E379" s="99"/>
      <c r="F379" s="99"/>
      <c r="G379" s="99"/>
      <c r="H379" s="99"/>
      <c r="I379" s="99"/>
      <c r="J379" s="99"/>
      <c r="K379" s="99"/>
      <c r="L379" s="99"/>
      <c r="M379" s="99"/>
      <c r="N379" s="99"/>
      <c r="O379" s="99"/>
      <c r="P379" s="99"/>
      <c r="Q379" s="99"/>
      <c r="R379" s="99"/>
      <c r="S379" s="99"/>
      <c r="T379" s="99"/>
      <c r="U379" s="99"/>
      <c r="V379" s="99"/>
      <c r="W379" s="99"/>
      <c r="X379" s="99"/>
      <c r="Y379" s="99"/>
      <c r="Z379" s="99"/>
      <c r="AA379" s="99"/>
      <c r="AB379" s="99"/>
    </row>
    <row r="380" spans="1:28" x14ac:dyDescent="0.3">
      <c r="A380" s="99"/>
      <c r="B380" s="99"/>
      <c r="C380" s="99"/>
      <c r="D380" s="99"/>
      <c r="E380" s="99"/>
      <c r="F380" s="99"/>
      <c r="G380" s="99"/>
      <c r="H380" s="99"/>
      <c r="I380" s="99"/>
      <c r="J380" s="99"/>
      <c r="K380" s="99"/>
      <c r="L380" s="99"/>
      <c r="M380" s="99"/>
      <c r="N380" s="99"/>
      <c r="O380" s="99"/>
      <c r="P380" s="99"/>
      <c r="Q380" s="99"/>
      <c r="R380" s="99"/>
      <c r="S380" s="99"/>
      <c r="T380" s="99"/>
      <c r="U380" s="99"/>
      <c r="V380" s="99"/>
      <c r="W380" s="99"/>
      <c r="X380" s="99"/>
      <c r="Y380" s="99"/>
      <c r="Z380" s="99"/>
      <c r="AA380" s="99"/>
      <c r="AB380" s="99"/>
    </row>
    <row r="381" spans="1:28" x14ac:dyDescent="0.3">
      <c r="A381" s="99"/>
      <c r="B381" s="99"/>
      <c r="C381" s="99"/>
      <c r="D381" s="99"/>
      <c r="E381" s="99"/>
      <c r="F381" s="99"/>
      <c r="G381" s="99"/>
      <c r="H381" s="99"/>
      <c r="I381" s="99"/>
      <c r="J381" s="99"/>
      <c r="K381" s="99"/>
      <c r="L381" s="99"/>
      <c r="M381" s="99"/>
      <c r="N381" s="99"/>
      <c r="O381" s="99"/>
      <c r="P381" s="99"/>
      <c r="Q381" s="99"/>
      <c r="R381" s="99"/>
      <c r="S381" s="99"/>
      <c r="T381" s="99"/>
      <c r="U381" s="99"/>
      <c r="V381" s="99"/>
      <c r="W381" s="99"/>
      <c r="X381" s="99"/>
      <c r="Y381" s="99"/>
      <c r="Z381" s="99"/>
      <c r="AA381" s="99"/>
      <c r="AB381" s="99"/>
    </row>
    <row r="382" spans="1:28" x14ac:dyDescent="0.3">
      <c r="A382" s="99"/>
      <c r="B382" s="99"/>
      <c r="C382" s="99"/>
      <c r="D382" s="99"/>
      <c r="E382" s="99"/>
      <c r="F382" s="99"/>
      <c r="G382" s="99"/>
      <c r="H382" s="99"/>
      <c r="I382" s="99"/>
      <c r="J382" s="99"/>
      <c r="K382" s="99"/>
      <c r="L382" s="99"/>
      <c r="M382" s="99"/>
      <c r="N382" s="99"/>
      <c r="O382" s="99"/>
      <c r="P382" s="99"/>
      <c r="Q382" s="99"/>
      <c r="R382" s="99"/>
      <c r="S382" s="99"/>
      <c r="T382" s="99"/>
      <c r="U382" s="99"/>
      <c r="V382" s="99"/>
      <c r="W382" s="99"/>
      <c r="X382" s="99"/>
      <c r="Y382" s="99"/>
      <c r="Z382" s="99"/>
      <c r="AA382" s="99"/>
      <c r="AB382" s="99"/>
    </row>
    <row r="383" spans="1:28" x14ac:dyDescent="0.3">
      <c r="A383" s="99"/>
      <c r="B383" s="99"/>
      <c r="C383" s="99"/>
      <c r="D383" s="99"/>
      <c r="E383" s="99"/>
      <c r="F383" s="99"/>
      <c r="G383" s="99"/>
      <c r="H383" s="99"/>
      <c r="I383" s="99"/>
      <c r="J383" s="99"/>
      <c r="K383" s="99"/>
      <c r="L383" s="99"/>
      <c r="M383" s="99"/>
      <c r="N383" s="99"/>
      <c r="O383" s="99"/>
      <c r="P383" s="99"/>
      <c r="Q383" s="99"/>
      <c r="R383" s="99"/>
      <c r="S383" s="99"/>
      <c r="T383" s="99"/>
      <c r="U383" s="99"/>
      <c r="V383" s="99"/>
      <c r="W383" s="99"/>
      <c r="X383" s="99"/>
      <c r="Y383" s="99"/>
      <c r="Z383" s="99"/>
      <c r="AA383" s="99"/>
      <c r="AB383" s="99"/>
    </row>
    <row r="384" spans="1:28" x14ac:dyDescent="0.3">
      <c r="A384" s="99"/>
      <c r="B384" s="99"/>
      <c r="C384" s="99"/>
      <c r="D384" s="99"/>
      <c r="E384" s="99"/>
      <c r="F384" s="99"/>
      <c r="G384" s="99"/>
      <c r="H384" s="99"/>
      <c r="I384" s="99"/>
      <c r="J384" s="99"/>
      <c r="K384" s="99"/>
      <c r="L384" s="99"/>
      <c r="M384" s="99"/>
      <c r="N384" s="99"/>
      <c r="O384" s="99"/>
      <c r="P384" s="99"/>
      <c r="Q384" s="99"/>
      <c r="R384" s="99"/>
      <c r="S384" s="99"/>
      <c r="T384" s="99"/>
      <c r="U384" s="99"/>
      <c r="V384" s="99"/>
      <c r="W384" s="99"/>
      <c r="X384" s="99"/>
      <c r="Y384" s="99"/>
      <c r="Z384" s="99"/>
      <c r="AA384" s="99"/>
      <c r="AB384" s="99"/>
    </row>
    <row r="385" spans="1:28" x14ac:dyDescent="0.3">
      <c r="A385" s="99"/>
      <c r="B385" s="99"/>
      <c r="C385" s="99"/>
      <c r="D385" s="99"/>
      <c r="E385" s="99"/>
      <c r="F385" s="99"/>
      <c r="G385" s="99"/>
      <c r="H385" s="99"/>
      <c r="I385" s="99"/>
      <c r="J385" s="99"/>
      <c r="K385" s="99"/>
      <c r="L385" s="99"/>
      <c r="M385" s="99"/>
      <c r="N385" s="99"/>
      <c r="O385" s="99"/>
      <c r="P385" s="99"/>
      <c r="Q385" s="99"/>
      <c r="R385" s="99"/>
      <c r="S385" s="99"/>
      <c r="T385" s="99"/>
      <c r="U385" s="99"/>
      <c r="V385" s="99"/>
      <c r="W385" s="99"/>
      <c r="X385" s="99"/>
      <c r="Y385" s="99"/>
      <c r="Z385" s="99"/>
      <c r="AA385" s="99"/>
      <c r="AB385" s="99"/>
    </row>
    <row r="386" spans="1:28" x14ac:dyDescent="0.3">
      <c r="A386" s="99"/>
      <c r="B386" s="99"/>
      <c r="C386" s="99"/>
      <c r="D386" s="99"/>
      <c r="E386" s="99"/>
      <c r="F386" s="99"/>
      <c r="G386" s="99"/>
      <c r="H386" s="99"/>
      <c r="I386" s="99"/>
      <c r="J386" s="99"/>
      <c r="K386" s="99"/>
      <c r="L386" s="99"/>
      <c r="M386" s="99"/>
      <c r="N386" s="99"/>
      <c r="O386" s="99"/>
      <c r="P386" s="99"/>
      <c r="Q386" s="99"/>
      <c r="R386" s="99"/>
      <c r="S386" s="99"/>
      <c r="T386" s="99"/>
      <c r="U386" s="99"/>
      <c r="V386" s="99"/>
      <c r="W386" s="99"/>
      <c r="X386" s="99"/>
      <c r="Y386" s="99"/>
      <c r="Z386" s="99"/>
      <c r="AA386" s="99"/>
      <c r="AB386" s="99"/>
    </row>
    <row r="387" spans="1:28" x14ac:dyDescent="0.3">
      <c r="A387" s="99"/>
      <c r="B387" s="99"/>
      <c r="C387" s="99"/>
      <c r="D387" s="99"/>
      <c r="E387" s="99"/>
      <c r="F387" s="99"/>
      <c r="G387" s="99"/>
      <c r="H387" s="99"/>
      <c r="I387" s="99"/>
      <c r="J387" s="99"/>
      <c r="K387" s="99"/>
      <c r="L387" s="99"/>
      <c r="M387" s="99"/>
      <c r="N387" s="99"/>
      <c r="O387" s="99"/>
      <c r="P387" s="99"/>
      <c r="Q387" s="99"/>
      <c r="R387" s="99"/>
      <c r="S387" s="99"/>
      <c r="T387" s="99"/>
      <c r="U387" s="99"/>
      <c r="V387" s="99"/>
      <c r="W387" s="99"/>
      <c r="X387" s="99"/>
      <c r="Y387" s="99"/>
      <c r="Z387" s="99"/>
      <c r="AA387" s="99"/>
      <c r="AB387" s="99"/>
    </row>
    <row r="388" spans="1:28" x14ac:dyDescent="0.3">
      <c r="A388" s="99"/>
      <c r="B388" s="99"/>
      <c r="C388" s="99"/>
      <c r="D388" s="99"/>
      <c r="E388" s="99"/>
      <c r="F388" s="99"/>
      <c r="G388" s="99"/>
      <c r="H388" s="99"/>
      <c r="I388" s="99"/>
      <c r="J388" s="99"/>
      <c r="K388" s="99"/>
      <c r="L388" s="99"/>
      <c r="M388" s="99"/>
      <c r="N388" s="99"/>
      <c r="O388" s="99"/>
      <c r="P388" s="99"/>
      <c r="Q388" s="99"/>
      <c r="R388" s="99"/>
      <c r="S388" s="99"/>
      <c r="T388" s="99"/>
      <c r="U388" s="99"/>
      <c r="V388" s="99"/>
      <c r="W388" s="99"/>
      <c r="X388" s="99"/>
      <c r="Y388" s="99"/>
      <c r="Z388" s="99"/>
      <c r="AA388" s="99"/>
      <c r="AB388" s="99"/>
    </row>
    <row r="389" spans="1:28" x14ac:dyDescent="0.3">
      <c r="A389" s="99"/>
      <c r="B389" s="99"/>
      <c r="C389" s="99"/>
      <c r="D389" s="99"/>
      <c r="E389" s="99"/>
      <c r="F389" s="99"/>
      <c r="G389" s="99"/>
      <c r="H389" s="99"/>
      <c r="I389" s="99"/>
      <c r="J389" s="99"/>
      <c r="K389" s="99"/>
      <c r="L389" s="99"/>
      <c r="M389" s="99"/>
      <c r="N389" s="99"/>
      <c r="O389" s="99"/>
      <c r="P389" s="99"/>
      <c r="Q389" s="99"/>
      <c r="R389" s="99"/>
      <c r="S389" s="99"/>
      <c r="T389" s="99"/>
      <c r="U389" s="99"/>
      <c r="V389" s="99"/>
      <c r="W389" s="99"/>
      <c r="X389" s="99"/>
      <c r="Y389" s="99"/>
      <c r="Z389" s="99"/>
      <c r="AA389" s="99"/>
      <c r="AB389" s="99"/>
    </row>
    <row r="390" spans="1:28" x14ac:dyDescent="0.3">
      <c r="A390" s="99"/>
      <c r="B390" s="99"/>
      <c r="C390" s="99"/>
      <c r="D390" s="99"/>
      <c r="E390" s="99"/>
      <c r="F390" s="99"/>
      <c r="G390" s="99"/>
      <c r="H390" s="99"/>
      <c r="I390" s="99"/>
      <c r="J390" s="99"/>
      <c r="K390" s="99"/>
      <c r="L390" s="99"/>
      <c r="M390" s="99"/>
      <c r="N390" s="99"/>
      <c r="O390" s="99"/>
      <c r="P390" s="99"/>
      <c r="Q390" s="99"/>
      <c r="R390" s="99"/>
      <c r="S390" s="99"/>
      <c r="T390" s="99"/>
      <c r="U390" s="99"/>
      <c r="V390" s="99"/>
      <c r="W390" s="99"/>
      <c r="X390" s="99"/>
      <c r="Y390" s="99"/>
      <c r="Z390" s="99"/>
      <c r="AA390" s="99"/>
      <c r="AB390" s="99"/>
    </row>
    <row r="391" spans="1:28" x14ac:dyDescent="0.3">
      <c r="A391" s="99"/>
      <c r="B391" s="99"/>
      <c r="C391" s="99"/>
      <c r="D391" s="99"/>
      <c r="E391" s="99"/>
      <c r="F391" s="99"/>
      <c r="G391" s="99"/>
      <c r="H391" s="99"/>
      <c r="I391" s="99"/>
      <c r="J391" s="99"/>
      <c r="K391" s="99"/>
      <c r="L391" s="99"/>
      <c r="M391" s="99"/>
      <c r="N391" s="99"/>
      <c r="O391" s="99"/>
      <c r="P391" s="99"/>
      <c r="Q391" s="99"/>
      <c r="R391" s="99"/>
      <c r="S391" s="99"/>
      <c r="T391" s="99"/>
      <c r="U391" s="99"/>
      <c r="V391" s="99"/>
      <c r="W391" s="99"/>
      <c r="X391" s="99"/>
      <c r="Y391" s="99"/>
      <c r="Z391" s="99"/>
      <c r="AA391" s="99"/>
      <c r="AB391" s="99"/>
    </row>
    <row r="392" spans="1:28" x14ac:dyDescent="0.3">
      <c r="A392" s="99"/>
      <c r="B392" s="99"/>
      <c r="C392" s="99"/>
      <c r="D392" s="99"/>
      <c r="E392" s="99"/>
      <c r="F392" s="99"/>
      <c r="G392" s="99"/>
      <c r="H392" s="99"/>
      <c r="I392" s="99"/>
      <c r="J392" s="99"/>
      <c r="K392" s="99"/>
      <c r="L392" s="99"/>
      <c r="M392" s="99"/>
      <c r="N392" s="99"/>
      <c r="O392" s="99"/>
      <c r="P392" s="99"/>
      <c r="Q392" s="99"/>
      <c r="R392" s="99"/>
      <c r="S392" s="99"/>
      <c r="T392" s="99"/>
      <c r="U392" s="99"/>
      <c r="V392" s="99"/>
      <c r="W392" s="99"/>
      <c r="X392" s="99"/>
      <c r="Y392" s="99"/>
      <c r="Z392" s="99"/>
      <c r="AA392" s="99"/>
      <c r="AB392" s="99"/>
    </row>
    <row r="393" spans="1:28" x14ac:dyDescent="0.3">
      <c r="A393" s="99"/>
      <c r="B393" s="99"/>
      <c r="C393" s="99"/>
      <c r="D393" s="99"/>
      <c r="E393" s="99"/>
      <c r="F393" s="99"/>
      <c r="G393" s="99"/>
      <c r="H393" s="99"/>
      <c r="I393" s="99"/>
      <c r="J393" s="99"/>
      <c r="K393" s="99"/>
      <c r="L393" s="99"/>
      <c r="M393" s="99"/>
      <c r="N393" s="99"/>
      <c r="O393" s="99"/>
      <c r="P393" s="99"/>
      <c r="Q393" s="99"/>
      <c r="R393" s="99"/>
      <c r="S393" s="99"/>
      <c r="T393" s="99"/>
      <c r="U393" s="99"/>
      <c r="V393" s="99"/>
      <c r="W393" s="99"/>
      <c r="X393" s="99"/>
      <c r="Y393" s="99"/>
      <c r="Z393" s="99"/>
      <c r="AA393" s="99"/>
      <c r="AB393" s="99"/>
    </row>
    <row r="394" spans="1:28" x14ac:dyDescent="0.3">
      <c r="A394" s="99"/>
      <c r="B394" s="99"/>
      <c r="C394" s="99"/>
      <c r="D394" s="99"/>
      <c r="E394" s="99"/>
      <c r="F394" s="99"/>
      <c r="G394" s="99"/>
      <c r="H394" s="99"/>
      <c r="I394" s="99"/>
      <c r="J394" s="99"/>
      <c r="K394" s="99"/>
      <c r="L394" s="99"/>
      <c r="M394" s="99"/>
      <c r="N394" s="99"/>
      <c r="O394" s="99"/>
      <c r="P394" s="99"/>
      <c r="Q394" s="99"/>
      <c r="R394" s="99"/>
      <c r="S394" s="99"/>
      <c r="T394" s="99"/>
      <c r="U394" s="99"/>
      <c r="V394" s="99"/>
      <c r="W394" s="99"/>
      <c r="X394" s="99"/>
      <c r="Y394" s="99"/>
      <c r="Z394" s="99"/>
      <c r="AA394" s="99"/>
      <c r="AB394" s="99"/>
    </row>
    <row r="395" spans="1:28" x14ac:dyDescent="0.3">
      <c r="A395" s="99"/>
      <c r="B395" s="99"/>
      <c r="C395" s="99"/>
      <c r="D395" s="99"/>
      <c r="E395" s="99"/>
      <c r="F395" s="99"/>
      <c r="G395" s="99"/>
      <c r="H395" s="99"/>
      <c r="I395" s="99"/>
      <c r="J395" s="99"/>
      <c r="K395" s="99"/>
      <c r="L395" s="99"/>
      <c r="M395" s="99"/>
      <c r="N395" s="99"/>
      <c r="O395" s="99"/>
      <c r="P395" s="99"/>
      <c r="Q395" s="99"/>
      <c r="R395" s="99"/>
      <c r="S395" s="99"/>
      <c r="T395" s="99"/>
      <c r="U395" s="99"/>
      <c r="V395" s="99"/>
      <c r="W395" s="99"/>
      <c r="X395" s="99"/>
      <c r="Y395" s="99"/>
      <c r="Z395" s="99"/>
      <c r="AA395" s="99"/>
      <c r="AB395" s="99"/>
    </row>
    <row r="396" spans="1:28" x14ac:dyDescent="0.3">
      <c r="A396" s="99"/>
      <c r="B396" s="99"/>
      <c r="C396" s="99"/>
      <c r="D396" s="99"/>
      <c r="E396" s="99"/>
      <c r="F396" s="99"/>
      <c r="G396" s="99"/>
      <c r="H396" s="99"/>
      <c r="I396" s="99"/>
      <c r="J396" s="99"/>
      <c r="K396" s="99"/>
      <c r="L396" s="99"/>
      <c r="M396" s="99"/>
      <c r="N396" s="99"/>
      <c r="O396" s="99"/>
      <c r="P396" s="99"/>
      <c r="Q396" s="99"/>
      <c r="R396" s="99"/>
      <c r="S396" s="99"/>
      <c r="T396" s="99"/>
      <c r="U396" s="99"/>
      <c r="V396" s="99"/>
      <c r="W396" s="99"/>
      <c r="X396" s="99"/>
      <c r="Y396" s="99"/>
      <c r="Z396" s="99"/>
      <c r="AA396" s="99"/>
      <c r="AB396" s="99"/>
    </row>
    <row r="397" spans="1:28" x14ac:dyDescent="0.3">
      <c r="A397" s="99"/>
      <c r="B397" s="99"/>
      <c r="C397" s="99"/>
      <c r="D397" s="99"/>
      <c r="E397" s="99"/>
      <c r="F397" s="99"/>
      <c r="G397" s="99"/>
      <c r="H397" s="99"/>
      <c r="I397" s="99"/>
      <c r="J397" s="99"/>
      <c r="K397" s="99"/>
      <c r="L397" s="99"/>
      <c r="M397" s="99"/>
      <c r="N397" s="99"/>
      <c r="O397" s="99"/>
      <c r="P397" s="99"/>
      <c r="Q397" s="99"/>
      <c r="R397" s="99"/>
      <c r="S397" s="99"/>
      <c r="T397" s="99"/>
      <c r="U397" s="99"/>
      <c r="V397" s="99"/>
      <c r="W397" s="99"/>
      <c r="X397" s="99"/>
      <c r="Y397" s="99"/>
      <c r="Z397" s="99"/>
      <c r="AA397" s="99"/>
      <c r="AB397" s="99"/>
    </row>
    <row r="398" spans="1:28" x14ac:dyDescent="0.3">
      <c r="A398" s="99"/>
      <c r="B398" s="99"/>
      <c r="C398" s="99"/>
      <c r="D398" s="99"/>
      <c r="E398" s="99"/>
      <c r="F398" s="99"/>
      <c r="G398" s="99"/>
      <c r="H398" s="99"/>
      <c r="I398" s="99"/>
      <c r="J398" s="99"/>
      <c r="K398" s="99"/>
      <c r="L398" s="99"/>
      <c r="M398" s="99"/>
      <c r="N398" s="99"/>
      <c r="O398" s="99"/>
      <c r="P398" s="99"/>
      <c r="Q398" s="99"/>
      <c r="R398" s="99"/>
      <c r="S398" s="99"/>
      <c r="T398" s="99"/>
      <c r="U398" s="99"/>
      <c r="V398" s="99"/>
      <c r="W398" s="99"/>
      <c r="X398" s="99"/>
      <c r="Y398" s="99"/>
      <c r="Z398" s="99"/>
      <c r="AA398" s="99"/>
      <c r="AB398" s="99"/>
    </row>
    <row r="399" spans="1:28" x14ac:dyDescent="0.3">
      <c r="A399" s="99"/>
      <c r="B399" s="99"/>
      <c r="C399" s="99"/>
      <c r="D399" s="99"/>
      <c r="E399" s="99"/>
      <c r="F399" s="99"/>
      <c r="G399" s="99"/>
      <c r="H399" s="99"/>
      <c r="I399" s="99"/>
      <c r="J399" s="99"/>
      <c r="K399" s="99"/>
      <c r="L399" s="99"/>
      <c r="M399" s="99"/>
      <c r="N399" s="99"/>
      <c r="O399" s="99"/>
      <c r="P399" s="99"/>
      <c r="Q399" s="99"/>
      <c r="R399" s="99"/>
      <c r="S399" s="99"/>
      <c r="T399" s="99"/>
      <c r="U399" s="99"/>
      <c r="V399" s="99"/>
      <c r="W399" s="99"/>
      <c r="X399" s="99"/>
      <c r="Y399" s="99"/>
      <c r="Z399" s="99"/>
      <c r="AA399" s="99"/>
      <c r="AB399" s="99"/>
    </row>
    <row r="400" spans="1:28" x14ac:dyDescent="0.3">
      <c r="A400" s="99"/>
      <c r="B400" s="99"/>
      <c r="C400" s="99"/>
      <c r="D400" s="99"/>
      <c r="E400" s="99"/>
      <c r="F400" s="99"/>
      <c r="G400" s="99"/>
      <c r="H400" s="99"/>
      <c r="I400" s="99"/>
      <c r="J400" s="99"/>
      <c r="K400" s="99"/>
      <c r="L400" s="99"/>
      <c r="M400" s="99"/>
      <c r="N400" s="99"/>
      <c r="O400" s="99"/>
      <c r="P400" s="99"/>
      <c r="Q400" s="99"/>
      <c r="R400" s="99"/>
      <c r="S400" s="99"/>
      <c r="T400" s="99"/>
      <c r="U400" s="99"/>
      <c r="V400" s="99"/>
      <c r="W400" s="99"/>
      <c r="X400" s="99"/>
      <c r="Y400" s="99"/>
      <c r="Z400" s="99"/>
      <c r="AA400" s="99"/>
      <c r="AB400" s="99"/>
    </row>
    <row r="401" spans="1:28" x14ac:dyDescent="0.3">
      <c r="A401" s="99"/>
      <c r="B401" s="99"/>
      <c r="C401" s="99"/>
      <c r="D401" s="99"/>
      <c r="E401" s="99"/>
      <c r="F401" s="99"/>
      <c r="G401" s="99"/>
      <c r="H401" s="99"/>
      <c r="I401" s="99"/>
      <c r="J401" s="99"/>
      <c r="K401" s="99"/>
      <c r="L401" s="99"/>
      <c r="M401" s="99"/>
      <c r="N401" s="99"/>
      <c r="O401" s="99"/>
      <c r="P401" s="99"/>
      <c r="Q401" s="99"/>
      <c r="R401" s="99"/>
      <c r="S401" s="99"/>
      <c r="T401" s="99"/>
      <c r="U401" s="99"/>
      <c r="V401" s="99"/>
      <c r="W401" s="99"/>
      <c r="X401" s="99"/>
      <c r="Y401" s="99"/>
      <c r="Z401" s="99"/>
      <c r="AA401" s="99"/>
      <c r="AB401" s="99"/>
    </row>
    <row r="402" spans="1:28" x14ac:dyDescent="0.3">
      <c r="A402" s="99"/>
      <c r="B402" s="99"/>
      <c r="C402" s="99"/>
      <c r="D402" s="99"/>
      <c r="E402" s="99"/>
      <c r="F402" s="99"/>
      <c r="G402" s="99"/>
      <c r="H402" s="99"/>
      <c r="I402" s="99"/>
      <c r="J402" s="99"/>
      <c r="K402" s="99"/>
      <c r="L402" s="99"/>
      <c r="M402" s="99"/>
      <c r="N402" s="99"/>
      <c r="O402" s="99"/>
      <c r="P402" s="99"/>
      <c r="Q402" s="99"/>
      <c r="R402" s="99"/>
      <c r="S402" s="99"/>
      <c r="T402" s="99"/>
      <c r="U402" s="99"/>
      <c r="V402" s="99"/>
      <c r="W402" s="99"/>
      <c r="X402" s="99"/>
      <c r="Y402" s="99"/>
      <c r="Z402" s="99"/>
      <c r="AA402" s="99"/>
      <c r="AB402" s="99"/>
    </row>
    <row r="403" spans="1:28" x14ac:dyDescent="0.3">
      <c r="A403" s="99"/>
      <c r="B403" s="99"/>
      <c r="C403" s="99"/>
      <c r="D403" s="99"/>
      <c r="E403" s="99"/>
      <c r="F403" s="99"/>
      <c r="G403" s="99"/>
      <c r="H403" s="99"/>
      <c r="I403" s="99"/>
      <c r="J403" s="99"/>
      <c r="K403" s="99"/>
      <c r="L403" s="99"/>
      <c r="M403" s="99"/>
      <c r="N403" s="99"/>
      <c r="O403" s="99"/>
      <c r="P403" s="99"/>
      <c r="Q403" s="99"/>
      <c r="R403" s="99"/>
      <c r="S403" s="99"/>
      <c r="T403" s="99"/>
      <c r="U403" s="99"/>
      <c r="V403" s="99"/>
      <c r="W403" s="99"/>
      <c r="X403" s="99"/>
      <c r="Y403" s="99"/>
      <c r="Z403" s="99"/>
      <c r="AA403" s="99"/>
      <c r="AB403" s="99"/>
    </row>
    <row r="404" spans="1:28" x14ac:dyDescent="0.3">
      <c r="A404" s="99"/>
      <c r="B404" s="99"/>
      <c r="C404" s="99"/>
      <c r="D404" s="99"/>
      <c r="E404" s="99"/>
      <c r="F404" s="99"/>
      <c r="G404" s="99"/>
      <c r="H404" s="99"/>
      <c r="I404" s="99"/>
      <c r="J404" s="99"/>
      <c r="K404" s="99"/>
      <c r="L404" s="99"/>
      <c r="M404" s="99"/>
      <c r="N404" s="99"/>
      <c r="O404" s="99"/>
      <c r="P404" s="99"/>
      <c r="Q404" s="99"/>
      <c r="R404" s="99"/>
      <c r="S404" s="99"/>
      <c r="T404" s="99"/>
      <c r="U404" s="99"/>
      <c r="V404" s="99"/>
      <c r="W404" s="99"/>
      <c r="X404" s="99"/>
      <c r="Y404" s="99"/>
      <c r="Z404" s="99"/>
      <c r="AA404" s="99"/>
      <c r="AB404" s="99"/>
    </row>
    <row r="405" spans="1:28" x14ac:dyDescent="0.3">
      <c r="A405" s="99"/>
      <c r="B405" s="99"/>
      <c r="C405" s="99"/>
      <c r="D405" s="99"/>
      <c r="E405" s="99"/>
      <c r="F405" s="99"/>
      <c r="G405" s="99"/>
      <c r="H405" s="99"/>
      <c r="I405" s="99"/>
      <c r="J405" s="99"/>
      <c r="K405" s="99"/>
      <c r="L405" s="99"/>
      <c r="M405" s="99"/>
      <c r="N405" s="99"/>
      <c r="O405" s="99"/>
      <c r="P405" s="99"/>
      <c r="Q405" s="99"/>
      <c r="R405" s="99"/>
      <c r="S405" s="99"/>
      <c r="T405" s="99"/>
      <c r="U405" s="99"/>
      <c r="V405" s="99"/>
      <c r="W405" s="99"/>
      <c r="X405" s="99"/>
      <c r="Y405" s="99"/>
      <c r="Z405" s="99"/>
      <c r="AA405" s="99"/>
      <c r="AB405" s="99"/>
    </row>
    <row r="406" spans="1:28" x14ac:dyDescent="0.3">
      <c r="A406" s="99"/>
      <c r="B406" s="99"/>
      <c r="C406" s="99"/>
      <c r="D406" s="99"/>
      <c r="E406" s="99"/>
      <c r="F406" s="99"/>
      <c r="G406" s="99"/>
      <c r="H406" s="99"/>
      <c r="I406" s="99"/>
      <c r="J406" s="99"/>
      <c r="K406" s="99"/>
      <c r="L406" s="99"/>
      <c r="M406" s="99"/>
      <c r="N406" s="99"/>
      <c r="O406" s="99"/>
      <c r="P406" s="99"/>
      <c r="Q406" s="99"/>
      <c r="R406" s="99"/>
      <c r="S406" s="99"/>
      <c r="T406" s="99"/>
      <c r="U406" s="99"/>
      <c r="V406" s="99"/>
      <c r="W406" s="99"/>
      <c r="X406" s="99"/>
      <c r="Y406" s="99"/>
      <c r="Z406" s="99"/>
      <c r="AA406" s="99"/>
      <c r="AB406" s="99"/>
    </row>
    <row r="407" spans="1:28" x14ac:dyDescent="0.3">
      <c r="A407" s="99"/>
      <c r="B407" s="99"/>
      <c r="C407" s="99"/>
      <c r="D407" s="99"/>
      <c r="E407" s="99"/>
      <c r="F407" s="99"/>
      <c r="G407" s="99"/>
      <c r="H407" s="99"/>
      <c r="I407" s="99"/>
      <c r="J407" s="99"/>
      <c r="K407" s="99"/>
      <c r="L407" s="99"/>
      <c r="M407" s="99"/>
      <c r="N407" s="99"/>
      <c r="O407" s="99"/>
      <c r="P407" s="99"/>
      <c r="Q407" s="99"/>
      <c r="R407" s="99"/>
      <c r="S407" s="99"/>
      <c r="T407" s="99"/>
      <c r="U407" s="99"/>
      <c r="V407" s="99"/>
      <c r="W407" s="99"/>
      <c r="X407" s="99"/>
      <c r="Y407" s="99"/>
      <c r="Z407" s="99"/>
      <c r="AA407" s="99"/>
      <c r="AB407" s="99"/>
    </row>
    <row r="408" spans="1:28" x14ac:dyDescent="0.3">
      <c r="A408" s="99"/>
      <c r="B408" s="99"/>
      <c r="C408" s="99"/>
      <c r="D408" s="99"/>
      <c r="E408" s="99"/>
      <c r="F408" s="99"/>
      <c r="G408" s="99"/>
      <c r="H408" s="99"/>
      <c r="I408" s="99"/>
      <c r="J408" s="99"/>
      <c r="K408" s="99"/>
      <c r="L408" s="99"/>
      <c r="M408" s="99"/>
      <c r="N408" s="99"/>
      <c r="O408" s="99"/>
      <c r="P408" s="99"/>
      <c r="Q408" s="99"/>
      <c r="R408" s="99"/>
      <c r="S408" s="99"/>
      <c r="T408" s="99"/>
      <c r="U408" s="99"/>
      <c r="V408" s="99"/>
      <c r="W408" s="99"/>
      <c r="X408" s="99"/>
      <c r="Y408" s="99"/>
      <c r="Z408" s="99"/>
      <c r="AA408" s="99"/>
      <c r="AB408" s="99"/>
    </row>
    <row r="409" spans="1:28" x14ac:dyDescent="0.3">
      <c r="A409" s="99"/>
      <c r="B409" s="99"/>
      <c r="C409" s="99"/>
      <c r="D409" s="99"/>
      <c r="E409" s="99"/>
      <c r="F409" s="99"/>
      <c r="G409" s="99"/>
      <c r="H409" s="99"/>
      <c r="I409" s="99"/>
      <c r="J409" s="99"/>
      <c r="K409" s="99"/>
      <c r="L409" s="99"/>
      <c r="M409" s="99"/>
      <c r="N409" s="99"/>
      <c r="O409" s="99"/>
      <c r="P409" s="99"/>
      <c r="Q409" s="99"/>
      <c r="R409" s="99"/>
      <c r="S409" s="99"/>
      <c r="T409" s="99"/>
      <c r="U409" s="99"/>
      <c r="V409" s="99"/>
      <c r="W409" s="99"/>
      <c r="X409" s="99"/>
      <c r="Y409" s="99"/>
      <c r="Z409" s="99"/>
      <c r="AA409" s="99"/>
      <c r="AB409" s="99"/>
    </row>
    <row r="410" spans="1:28" x14ac:dyDescent="0.3">
      <c r="A410" s="99"/>
      <c r="B410" s="99"/>
      <c r="C410" s="99"/>
      <c r="D410" s="99"/>
      <c r="E410" s="99"/>
      <c r="F410" s="99"/>
      <c r="G410" s="99"/>
      <c r="H410" s="99"/>
      <c r="I410" s="99"/>
      <c r="J410" s="99"/>
      <c r="K410" s="99"/>
      <c r="L410" s="99"/>
      <c r="M410" s="99"/>
      <c r="N410" s="99"/>
      <c r="O410" s="99"/>
      <c r="P410" s="99"/>
      <c r="Q410" s="99"/>
      <c r="R410" s="99"/>
      <c r="S410" s="99"/>
      <c r="T410" s="99"/>
      <c r="U410" s="99"/>
      <c r="V410" s="99"/>
      <c r="W410" s="99"/>
      <c r="X410" s="99"/>
      <c r="Y410" s="99"/>
      <c r="Z410" s="99"/>
      <c r="AA410" s="99"/>
      <c r="AB410" s="99"/>
    </row>
    <row r="411" spans="1:28" x14ac:dyDescent="0.3">
      <c r="A411" s="99"/>
      <c r="B411" s="99"/>
      <c r="C411" s="99"/>
      <c r="D411" s="99"/>
      <c r="E411" s="99"/>
      <c r="F411" s="99"/>
      <c r="G411" s="99"/>
      <c r="H411" s="99"/>
      <c r="I411" s="99"/>
      <c r="J411" s="99"/>
      <c r="K411" s="99"/>
      <c r="L411" s="99"/>
      <c r="M411" s="99"/>
      <c r="N411" s="99"/>
      <c r="O411" s="99"/>
      <c r="P411" s="99"/>
      <c r="Q411" s="99"/>
      <c r="R411" s="99"/>
      <c r="S411" s="99"/>
      <c r="T411" s="99"/>
      <c r="U411" s="99"/>
      <c r="V411" s="99"/>
      <c r="W411" s="99"/>
      <c r="X411" s="99"/>
      <c r="Y411" s="99"/>
      <c r="Z411" s="99"/>
      <c r="AA411" s="99"/>
      <c r="AB411" s="99"/>
    </row>
    <row r="412" spans="1:28" x14ac:dyDescent="0.3">
      <c r="A412" s="99"/>
      <c r="B412" s="99"/>
      <c r="C412" s="99"/>
      <c r="D412" s="99"/>
      <c r="E412" s="99"/>
      <c r="F412" s="99"/>
      <c r="G412" s="99"/>
      <c r="H412" s="99"/>
      <c r="I412" s="99"/>
      <c r="J412" s="99"/>
      <c r="K412" s="99"/>
      <c r="L412" s="99"/>
      <c r="M412" s="99"/>
      <c r="N412" s="99"/>
      <c r="O412" s="99"/>
      <c r="P412" s="99"/>
      <c r="Q412" s="99"/>
      <c r="R412" s="99"/>
      <c r="S412" s="99"/>
      <c r="T412" s="99"/>
      <c r="U412" s="99"/>
      <c r="V412" s="99"/>
      <c r="W412" s="99"/>
      <c r="X412" s="99"/>
      <c r="Y412" s="99"/>
      <c r="Z412" s="99"/>
      <c r="AA412" s="99"/>
      <c r="AB412" s="99"/>
    </row>
    <row r="413" spans="1:28" x14ac:dyDescent="0.3">
      <c r="A413" s="99"/>
      <c r="B413" s="99"/>
      <c r="C413" s="99"/>
      <c r="D413" s="99"/>
      <c r="E413" s="99"/>
      <c r="F413" s="99"/>
      <c r="G413" s="99"/>
      <c r="H413" s="99"/>
      <c r="I413" s="99"/>
      <c r="J413" s="99"/>
      <c r="K413" s="99"/>
      <c r="L413" s="99"/>
      <c r="M413" s="99"/>
      <c r="N413" s="99"/>
      <c r="O413" s="99"/>
      <c r="P413" s="99"/>
      <c r="Q413" s="99"/>
      <c r="R413" s="99"/>
      <c r="S413" s="99"/>
      <c r="T413" s="99"/>
      <c r="U413" s="99"/>
      <c r="V413" s="99"/>
      <c r="W413" s="99"/>
      <c r="X413" s="99"/>
      <c r="Y413" s="99"/>
      <c r="Z413" s="99"/>
      <c r="AA413" s="99"/>
      <c r="AB413" s="99"/>
    </row>
    <row r="414" spans="1:28" x14ac:dyDescent="0.3">
      <c r="A414" s="99"/>
      <c r="B414" s="99"/>
      <c r="C414" s="99"/>
      <c r="D414" s="99"/>
      <c r="E414" s="99"/>
      <c r="F414" s="99"/>
      <c r="G414" s="99"/>
      <c r="H414" s="99"/>
      <c r="I414" s="99"/>
      <c r="J414" s="99"/>
      <c r="K414" s="99"/>
      <c r="L414" s="99"/>
      <c r="M414" s="99"/>
      <c r="N414" s="99"/>
      <c r="O414" s="99"/>
      <c r="P414" s="99"/>
      <c r="Q414" s="99"/>
      <c r="R414" s="99"/>
      <c r="S414" s="99"/>
      <c r="T414" s="99"/>
      <c r="U414" s="99"/>
      <c r="V414" s="99"/>
      <c r="W414" s="99"/>
      <c r="X414" s="99"/>
      <c r="Y414" s="99"/>
      <c r="Z414" s="99"/>
      <c r="AA414" s="99"/>
      <c r="AB414" s="99"/>
    </row>
    <row r="415" spans="1:28" x14ac:dyDescent="0.3">
      <c r="A415" s="99"/>
      <c r="B415" s="99"/>
      <c r="C415" s="99"/>
      <c r="D415" s="99"/>
      <c r="E415" s="99"/>
      <c r="F415" s="99"/>
      <c r="G415" s="99"/>
      <c r="H415" s="99"/>
      <c r="I415" s="99"/>
      <c r="J415" s="99"/>
      <c r="K415" s="99"/>
      <c r="L415" s="99"/>
      <c r="M415" s="99"/>
      <c r="N415" s="99"/>
      <c r="O415" s="99"/>
      <c r="P415" s="99"/>
      <c r="Q415" s="99"/>
      <c r="R415" s="99"/>
      <c r="S415" s="99"/>
      <c r="T415" s="99"/>
      <c r="U415" s="99"/>
      <c r="V415" s="99"/>
      <c r="W415" s="99"/>
      <c r="X415" s="99"/>
      <c r="Y415" s="99"/>
      <c r="Z415" s="99"/>
      <c r="AA415" s="99"/>
      <c r="AB415" s="99"/>
    </row>
    <row r="416" spans="1:28" x14ac:dyDescent="0.3">
      <c r="A416" s="99"/>
      <c r="B416" s="99"/>
      <c r="C416" s="99"/>
      <c r="D416" s="99"/>
      <c r="E416" s="99"/>
      <c r="F416" s="99"/>
      <c r="G416" s="99"/>
      <c r="H416" s="99"/>
      <c r="I416" s="99"/>
      <c r="J416" s="99"/>
      <c r="K416" s="99"/>
      <c r="L416" s="99"/>
      <c r="M416" s="99"/>
      <c r="N416" s="99"/>
      <c r="O416" s="99"/>
      <c r="P416" s="99"/>
      <c r="Q416" s="99"/>
      <c r="R416" s="99"/>
      <c r="S416" s="99"/>
      <c r="T416" s="99"/>
      <c r="U416" s="99"/>
      <c r="V416" s="99"/>
      <c r="W416" s="99"/>
      <c r="X416" s="99"/>
      <c r="Y416" s="99"/>
      <c r="Z416" s="99"/>
      <c r="AA416" s="99"/>
      <c r="AB416" s="99"/>
    </row>
    <row r="417" spans="1:28" x14ac:dyDescent="0.3">
      <c r="A417" s="99"/>
      <c r="B417" s="99"/>
      <c r="C417" s="99"/>
      <c r="D417" s="99"/>
      <c r="E417" s="99"/>
      <c r="F417" s="99"/>
      <c r="G417" s="99"/>
      <c r="H417" s="99"/>
      <c r="I417" s="99"/>
      <c r="J417" s="99"/>
      <c r="K417" s="99"/>
      <c r="L417" s="99"/>
      <c r="M417" s="99"/>
      <c r="N417" s="99"/>
      <c r="O417" s="99"/>
      <c r="P417" s="99"/>
      <c r="Q417" s="99"/>
      <c r="R417" s="99"/>
      <c r="S417" s="99"/>
      <c r="T417" s="99"/>
      <c r="U417" s="99"/>
      <c r="V417" s="99"/>
      <c r="W417" s="99"/>
      <c r="X417" s="99"/>
      <c r="Y417" s="99"/>
      <c r="Z417" s="99"/>
      <c r="AA417" s="99"/>
      <c r="AB417" s="99"/>
    </row>
    <row r="418" spans="1:28" x14ac:dyDescent="0.3">
      <c r="A418" s="99"/>
      <c r="B418" s="99"/>
      <c r="C418" s="99"/>
      <c r="D418" s="99"/>
      <c r="E418" s="99"/>
      <c r="F418" s="99"/>
      <c r="G418" s="99"/>
      <c r="H418" s="99"/>
      <c r="I418" s="99"/>
      <c r="J418" s="99"/>
      <c r="K418" s="99"/>
      <c r="L418" s="99"/>
      <c r="M418" s="99"/>
      <c r="N418" s="99"/>
      <c r="O418" s="99"/>
      <c r="P418" s="99"/>
      <c r="Q418" s="99"/>
      <c r="R418" s="99"/>
      <c r="S418" s="99"/>
      <c r="T418" s="99"/>
      <c r="U418" s="99"/>
      <c r="V418" s="99"/>
      <c r="W418" s="99"/>
      <c r="X418" s="99"/>
      <c r="Y418" s="99"/>
      <c r="Z418" s="99"/>
      <c r="AA418" s="99"/>
      <c r="AB418" s="99"/>
    </row>
    <row r="419" spans="1:28" x14ac:dyDescent="0.3">
      <c r="A419" s="99"/>
      <c r="B419" s="99"/>
      <c r="C419" s="99"/>
      <c r="D419" s="99"/>
      <c r="E419" s="99"/>
      <c r="F419" s="99"/>
      <c r="G419" s="99"/>
      <c r="H419" s="99"/>
      <c r="I419" s="99"/>
      <c r="J419" s="99"/>
      <c r="K419" s="99"/>
      <c r="L419" s="99"/>
      <c r="M419" s="99"/>
      <c r="N419" s="99"/>
      <c r="O419" s="99"/>
      <c r="P419" s="99"/>
      <c r="Q419" s="99"/>
      <c r="R419" s="99"/>
      <c r="S419" s="99"/>
      <c r="T419" s="99"/>
      <c r="U419" s="99"/>
      <c r="V419" s="99"/>
      <c r="W419" s="99"/>
      <c r="X419" s="99"/>
      <c r="Y419" s="99"/>
      <c r="Z419" s="99"/>
      <c r="AA419" s="99"/>
      <c r="AB419" s="99"/>
    </row>
    <row r="420" spans="1:28" x14ac:dyDescent="0.3">
      <c r="A420" s="99"/>
      <c r="B420" s="99"/>
      <c r="C420" s="99"/>
      <c r="D420" s="99"/>
      <c r="E420" s="99"/>
      <c r="F420" s="99"/>
      <c r="G420" s="99"/>
      <c r="H420" s="99"/>
      <c r="I420" s="99"/>
      <c r="J420" s="99"/>
      <c r="K420" s="99"/>
      <c r="L420" s="99"/>
      <c r="M420" s="99"/>
      <c r="N420" s="99"/>
      <c r="O420" s="99"/>
      <c r="P420" s="99"/>
      <c r="Q420" s="99"/>
      <c r="R420" s="99"/>
      <c r="S420" s="99"/>
      <c r="T420" s="99"/>
      <c r="U420" s="99"/>
      <c r="V420" s="99"/>
      <c r="W420" s="99"/>
      <c r="X420" s="99"/>
      <c r="Y420" s="99"/>
      <c r="Z420" s="99"/>
      <c r="AA420" s="99"/>
      <c r="AB420" s="99"/>
    </row>
    <row r="421" spans="1:28" x14ac:dyDescent="0.3">
      <c r="A421" s="99"/>
      <c r="B421" s="99"/>
      <c r="C421" s="99"/>
      <c r="D421" s="99"/>
      <c r="E421" s="99"/>
      <c r="F421" s="99"/>
      <c r="G421" s="99"/>
      <c r="H421" s="99"/>
      <c r="I421" s="99"/>
      <c r="J421" s="99"/>
      <c r="K421" s="99"/>
      <c r="L421" s="99"/>
      <c r="M421" s="99"/>
      <c r="N421" s="99"/>
      <c r="O421" s="99"/>
      <c r="P421" s="99"/>
      <c r="Q421" s="99"/>
      <c r="R421" s="99"/>
      <c r="S421" s="99"/>
      <c r="T421" s="99"/>
      <c r="U421" s="99"/>
      <c r="V421" s="99"/>
      <c r="W421" s="99"/>
      <c r="X421" s="99"/>
      <c r="Y421" s="99"/>
      <c r="Z421" s="99"/>
      <c r="AA421" s="99"/>
      <c r="AB421" s="99"/>
    </row>
    <row r="422" spans="1:28" x14ac:dyDescent="0.3">
      <c r="A422" s="99"/>
      <c r="B422" s="99"/>
      <c r="C422" s="99"/>
      <c r="D422" s="99"/>
      <c r="E422" s="99"/>
      <c r="F422" s="99"/>
      <c r="G422" s="99"/>
      <c r="H422" s="99"/>
      <c r="I422" s="99"/>
      <c r="J422" s="99"/>
      <c r="K422" s="99"/>
      <c r="L422" s="99"/>
      <c r="M422" s="99"/>
      <c r="N422" s="99"/>
      <c r="O422" s="99"/>
      <c r="P422" s="99"/>
      <c r="Q422" s="99"/>
      <c r="R422" s="99"/>
      <c r="S422" s="99"/>
      <c r="T422" s="99"/>
      <c r="U422" s="99"/>
      <c r="V422" s="99"/>
      <c r="W422" s="99"/>
      <c r="X422" s="99"/>
      <c r="Y422" s="99"/>
      <c r="Z422" s="99"/>
      <c r="AA422" s="99"/>
      <c r="AB422" s="99"/>
    </row>
    <row r="423" spans="1:28" x14ac:dyDescent="0.3">
      <c r="A423" s="99"/>
      <c r="B423" s="99"/>
      <c r="C423" s="99"/>
      <c r="D423" s="99"/>
      <c r="E423" s="99"/>
      <c r="F423" s="99"/>
      <c r="G423" s="99"/>
      <c r="H423" s="99"/>
      <c r="I423" s="99"/>
      <c r="J423" s="99"/>
      <c r="K423" s="99"/>
      <c r="L423" s="99"/>
      <c r="M423" s="99"/>
      <c r="N423" s="99"/>
      <c r="O423" s="99"/>
      <c r="P423" s="99"/>
      <c r="Q423" s="99"/>
      <c r="R423" s="99"/>
      <c r="S423" s="99"/>
      <c r="T423" s="99"/>
      <c r="U423" s="99"/>
      <c r="V423" s="99"/>
      <c r="W423" s="99"/>
      <c r="X423" s="99"/>
      <c r="Y423" s="99"/>
      <c r="Z423" s="99"/>
      <c r="AA423" s="99"/>
      <c r="AB423" s="99"/>
    </row>
    <row r="424" spans="1:28" x14ac:dyDescent="0.3">
      <c r="A424" s="99"/>
      <c r="B424" s="99"/>
      <c r="C424" s="99"/>
      <c r="D424" s="99"/>
      <c r="E424" s="99"/>
      <c r="F424" s="99"/>
      <c r="G424" s="99"/>
      <c r="H424" s="99"/>
      <c r="I424" s="99"/>
      <c r="J424" s="99"/>
      <c r="K424" s="99"/>
      <c r="L424" s="99"/>
      <c r="M424" s="99"/>
      <c r="N424" s="99"/>
      <c r="O424" s="99"/>
      <c r="P424" s="99"/>
      <c r="Q424" s="99"/>
      <c r="R424" s="99"/>
      <c r="S424" s="99"/>
      <c r="T424" s="99"/>
      <c r="U424" s="99"/>
      <c r="V424" s="99"/>
      <c r="W424" s="99"/>
      <c r="X424" s="99"/>
      <c r="Y424" s="99"/>
      <c r="Z424" s="99"/>
      <c r="AA424" s="99"/>
      <c r="AB424" s="99"/>
    </row>
    <row r="425" spans="1:28" x14ac:dyDescent="0.3">
      <c r="A425" s="99"/>
      <c r="B425" s="99"/>
      <c r="C425" s="99"/>
      <c r="D425" s="99"/>
      <c r="E425" s="99"/>
      <c r="F425" s="99"/>
      <c r="G425" s="99"/>
      <c r="H425" s="99"/>
      <c r="I425" s="99"/>
      <c r="J425" s="99"/>
      <c r="K425" s="99"/>
      <c r="L425" s="99"/>
      <c r="M425" s="99"/>
      <c r="N425" s="99"/>
      <c r="O425" s="99"/>
      <c r="P425" s="99"/>
      <c r="Q425" s="99"/>
      <c r="R425" s="99"/>
      <c r="S425" s="99"/>
      <c r="T425" s="99"/>
      <c r="U425" s="99"/>
      <c r="V425" s="99"/>
      <c r="W425" s="99"/>
      <c r="X425" s="99"/>
      <c r="Y425" s="99"/>
      <c r="Z425" s="99"/>
      <c r="AA425" s="99"/>
      <c r="AB425" s="99"/>
    </row>
    <row r="426" spans="1:28" x14ac:dyDescent="0.3">
      <c r="A426" s="99"/>
      <c r="B426" s="99"/>
      <c r="C426" s="99"/>
      <c r="D426" s="99"/>
      <c r="E426" s="99"/>
      <c r="F426" s="99"/>
      <c r="G426" s="99"/>
      <c r="H426" s="99"/>
      <c r="I426" s="99"/>
      <c r="J426" s="99"/>
      <c r="K426" s="99"/>
      <c r="L426" s="99"/>
      <c r="M426" s="99"/>
      <c r="N426" s="99"/>
      <c r="O426" s="99"/>
      <c r="P426" s="99"/>
      <c r="Q426" s="99"/>
      <c r="R426" s="99"/>
      <c r="S426" s="99"/>
      <c r="T426" s="99"/>
      <c r="U426" s="99"/>
      <c r="V426" s="99"/>
      <c r="W426" s="99"/>
      <c r="X426" s="99"/>
      <c r="Y426" s="99"/>
      <c r="Z426" s="99"/>
      <c r="AA426" s="99"/>
      <c r="AB426" s="99"/>
    </row>
    <row r="427" spans="1:28" x14ac:dyDescent="0.3">
      <c r="A427" s="99"/>
      <c r="B427" s="99"/>
      <c r="C427" s="99"/>
      <c r="D427" s="99"/>
      <c r="E427" s="99"/>
      <c r="F427" s="99"/>
      <c r="G427" s="99"/>
      <c r="H427" s="99"/>
      <c r="I427" s="99"/>
      <c r="J427" s="99"/>
      <c r="K427" s="99"/>
      <c r="L427" s="99"/>
      <c r="M427" s="99"/>
      <c r="N427" s="99"/>
      <c r="O427" s="99"/>
      <c r="P427" s="99"/>
      <c r="Q427" s="99"/>
      <c r="R427" s="99"/>
      <c r="S427" s="99"/>
      <c r="T427" s="99"/>
      <c r="U427" s="99"/>
      <c r="V427" s="99"/>
      <c r="W427" s="99"/>
      <c r="X427" s="99"/>
      <c r="Y427" s="99"/>
      <c r="Z427" s="99"/>
      <c r="AA427" s="99"/>
      <c r="AB427" s="99"/>
    </row>
    <row r="428" spans="1:28" x14ac:dyDescent="0.3">
      <c r="A428" s="99"/>
      <c r="B428" s="99"/>
      <c r="C428" s="99"/>
      <c r="D428" s="99"/>
      <c r="E428" s="99"/>
      <c r="F428" s="99"/>
      <c r="G428" s="99"/>
      <c r="H428" s="99"/>
      <c r="I428" s="99"/>
      <c r="J428" s="99"/>
      <c r="K428" s="99"/>
      <c r="L428" s="99"/>
      <c r="M428" s="99"/>
      <c r="N428" s="99"/>
      <c r="O428" s="99"/>
      <c r="P428" s="99"/>
      <c r="Q428" s="99"/>
      <c r="R428" s="99"/>
      <c r="S428" s="99"/>
      <c r="T428" s="99"/>
      <c r="U428" s="99"/>
      <c r="V428" s="99"/>
      <c r="W428" s="99"/>
      <c r="X428" s="99"/>
      <c r="Y428" s="99"/>
      <c r="Z428" s="99"/>
      <c r="AA428" s="99"/>
      <c r="AB428" s="99"/>
    </row>
    <row r="429" spans="1:28" x14ac:dyDescent="0.3">
      <c r="A429" s="99"/>
      <c r="B429" s="99"/>
      <c r="C429" s="99"/>
      <c r="D429" s="99"/>
      <c r="E429" s="99"/>
      <c r="F429" s="99"/>
      <c r="G429" s="99"/>
      <c r="H429" s="99"/>
      <c r="I429" s="99"/>
      <c r="J429" s="99"/>
      <c r="K429" s="99"/>
      <c r="L429" s="99"/>
      <c r="M429" s="99"/>
      <c r="N429" s="99"/>
      <c r="O429" s="99"/>
      <c r="P429" s="99"/>
      <c r="Q429" s="99"/>
      <c r="R429" s="99"/>
      <c r="S429" s="99"/>
      <c r="T429" s="99"/>
      <c r="U429" s="99"/>
      <c r="V429" s="99"/>
      <c r="W429" s="99"/>
      <c r="X429" s="99"/>
      <c r="Y429" s="99"/>
      <c r="Z429" s="99"/>
      <c r="AA429" s="99"/>
      <c r="AB429" s="99"/>
    </row>
    <row r="430" spans="1:28" x14ac:dyDescent="0.3">
      <c r="A430" s="99"/>
      <c r="B430" s="99"/>
      <c r="C430" s="99"/>
      <c r="D430" s="99"/>
      <c r="E430" s="99"/>
      <c r="F430" s="99"/>
      <c r="G430" s="99"/>
      <c r="H430" s="99"/>
      <c r="I430" s="99"/>
      <c r="J430" s="99"/>
      <c r="K430" s="99"/>
      <c r="L430" s="99"/>
      <c r="M430" s="99"/>
      <c r="N430" s="99"/>
      <c r="O430" s="99"/>
      <c r="P430" s="99"/>
      <c r="Q430" s="99"/>
      <c r="R430" s="99"/>
      <c r="S430" s="99"/>
      <c r="T430" s="99"/>
      <c r="U430" s="99"/>
      <c r="V430" s="99"/>
      <c r="W430" s="99"/>
      <c r="X430" s="99"/>
      <c r="Y430" s="99"/>
      <c r="Z430" s="99"/>
      <c r="AA430" s="99"/>
      <c r="AB430" s="99"/>
    </row>
    <row r="431" spans="1:28" x14ac:dyDescent="0.3">
      <c r="A431" s="99"/>
      <c r="B431" s="99"/>
      <c r="C431" s="99"/>
      <c r="D431" s="99"/>
      <c r="E431" s="99"/>
      <c r="F431" s="99"/>
      <c r="G431" s="99"/>
      <c r="H431" s="99"/>
      <c r="I431" s="99"/>
      <c r="J431" s="99"/>
      <c r="K431" s="99"/>
      <c r="L431" s="99"/>
      <c r="M431" s="99"/>
      <c r="N431" s="99"/>
      <c r="O431" s="99"/>
      <c r="P431" s="99"/>
      <c r="Q431" s="99"/>
      <c r="R431" s="99"/>
      <c r="S431" s="99"/>
      <c r="T431" s="99"/>
      <c r="U431" s="99"/>
      <c r="V431" s="99"/>
      <c r="W431" s="99"/>
      <c r="X431" s="99"/>
      <c r="Y431" s="99"/>
      <c r="Z431" s="99"/>
      <c r="AA431" s="99"/>
      <c r="AB431" s="99"/>
    </row>
    <row r="432" spans="1:28" x14ac:dyDescent="0.3">
      <c r="A432" s="99"/>
      <c r="B432" s="99"/>
      <c r="C432" s="99"/>
      <c r="D432" s="99"/>
      <c r="E432" s="99"/>
      <c r="F432" s="99"/>
      <c r="G432" s="99"/>
      <c r="H432" s="99"/>
      <c r="I432" s="99"/>
      <c r="J432" s="99"/>
      <c r="K432" s="99"/>
      <c r="L432" s="99"/>
      <c r="M432" s="99"/>
      <c r="N432" s="99"/>
      <c r="O432" s="99"/>
      <c r="P432" s="99"/>
      <c r="Q432" s="99"/>
      <c r="R432" s="99"/>
      <c r="S432" s="99"/>
      <c r="T432" s="99"/>
      <c r="U432" s="99"/>
      <c r="V432" s="99"/>
      <c r="W432" s="99"/>
      <c r="X432" s="99"/>
      <c r="Y432" s="99"/>
      <c r="Z432" s="99"/>
      <c r="AA432" s="99"/>
      <c r="AB432" s="99"/>
    </row>
    <row r="433" spans="1:28" x14ac:dyDescent="0.3">
      <c r="A433" s="99"/>
      <c r="B433" s="99"/>
      <c r="C433" s="99"/>
      <c r="D433" s="99"/>
      <c r="E433" s="99"/>
      <c r="F433" s="99"/>
      <c r="G433" s="99"/>
      <c r="H433" s="99"/>
      <c r="I433" s="99"/>
      <c r="J433" s="99"/>
      <c r="K433" s="99"/>
      <c r="L433" s="99"/>
      <c r="M433" s="99"/>
      <c r="N433" s="99"/>
      <c r="O433" s="99"/>
      <c r="P433" s="99"/>
      <c r="Q433" s="99"/>
      <c r="R433" s="99"/>
      <c r="S433" s="99"/>
      <c r="T433" s="99"/>
      <c r="U433" s="99"/>
      <c r="V433" s="99"/>
      <c r="W433" s="99"/>
      <c r="X433" s="99"/>
      <c r="Y433" s="99"/>
      <c r="Z433" s="99"/>
      <c r="AA433" s="99"/>
      <c r="AB433" s="99"/>
    </row>
    <row r="434" spans="1:28" x14ac:dyDescent="0.3">
      <c r="A434" s="99"/>
      <c r="B434" s="99"/>
      <c r="C434" s="99"/>
      <c r="D434" s="99"/>
      <c r="E434" s="99"/>
      <c r="F434" s="99"/>
      <c r="G434" s="99"/>
      <c r="H434" s="99"/>
      <c r="I434" s="99"/>
      <c r="J434" s="99"/>
      <c r="K434" s="99"/>
      <c r="L434" s="99"/>
      <c r="M434" s="99"/>
      <c r="N434" s="99"/>
      <c r="O434" s="99"/>
      <c r="P434" s="99"/>
      <c r="Q434" s="99"/>
      <c r="R434" s="99"/>
      <c r="S434" s="99"/>
      <c r="T434" s="99"/>
      <c r="U434" s="99"/>
      <c r="V434" s="99"/>
      <c r="W434" s="99"/>
      <c r="X434" s="99"/>
      <c r="Y434" s="99"/>
      <c r="Z434" s="99"/>
      <c r="AA434" s="99"/>
      <c r="AB434" s="99"/>
    </row>
    <row r="435" spans="1:28" x14ac:dyDescent="0.3">
      <c r="A435" s="99"/>
      <c r="B435" s="99"/>
      <c r="C435" s="99"/>
      <c r="D435" s="99"/>
      <c r="E435" s="99"/>
      <c r="F435" s="99"/>
      <c r="G435" s="99"/>
      <c r="H435" s="99"/>
      <c r="I435" s="99"/>
      <c r="J435" s="99"/>
      <c r="K435" s="99"/>
      <c r="L435" s="99"/>
      <c r="M435" s="99"/>
      <c r="N435" s="99"/>
      <c r="O435" s="99"/>
      <c r="P435" s="99"/>
      <c r="Q435" s="99"/>
      <c r="R435" s="99"/>
      <c r="S435" s="99"/>
      <c r="T435" s="99"/>
      <c r="U435" s="99"/>
      <c r="V435" s="99"/>
      <c r="W435" s="99"/>
      <c r="X435" s="99"/>
      <c r="Y435" s="99"/>
      <c r="Z435" s="99"/>
      <c r="AA435" s="99"/>
      <c r="AB435" s="99"/>
    </row>
    <row r="436" spans="1:28" x14ac:dyDescent="0.3">
      <c r="A436" s="99"/>
      <c r="B436" s="99"/>
      <c r="C436" s="99"/>
      <c r="D436" s="99"/>
      <c r="E436" s="99"/>
      <c r="F436" s="99"/>
      <c r="G436" s="99"/>
      <c r="H436" s="99"/>
      <c r="I436" s="99"/>
      <c r="J436" s="99"/>
      <c r="K436" s="99"/>
      <c r="L436" s="99"/>
      <c r="M436" s="99"/>
      <c r="N436" s="99"/>
      <c r="O436" s="99"/>
      <c r="P436" s="99"/>
      <c r="Q436" s="99"/>
      <c r="R436" s="99"/>
      <c r="S436" s="99"/>
      <c r="T436" s="99"/>
      <c r="U436" s="99"/>
      <c r="V436" s="99"/>
      <c r="W436" s="99"/>
      <c r="X436" s="99"/>
      <c r="Y436" s="99"/>
      <c r="Z436" s="99"/>
      <c r="AA436" s="99"/>
      <c r="AB436" s="99"/>
    </row>
    <row r="437" spans="1:28" x14ac:dyDescent="0.3">
      <c r="A437" s="99"/>
      <c r="B437" s="99"/>
      <c r="C437" s="99"/>
      <c r="D437" s="99"/>
      <c r="E437" s="99"/>
      <c r="F437" s="99"/>
      <c r="G437" s="99"/>
      <c r="H437" s="99"/>
      <c r="I437" s="99"/>
      <c r="J437" s="99"/>
      <c r="K437" s="99"/>
      <c r="L437" s="99"/>
      <c r="M437" s="99"/>
      <c r="N437" s="99"/>
      <c r="O437" s="99"/>
      <c r="P437" s="99"/>
      <c r="Q437" s="99"/>
      <c r="R437" s="99"/>
      <c r="S437" s="99"/>
      <c r="T437" s="99"/>
      <c r="U437" s="99"/>
      <c r="V437" s="99"/>
      <c r="W437" s="99"/>
      <c r="X437" s="99"/>
      <c r="Y437" s="99"/>
      <c r="Z437" s="99"/>
      <c r="AA437" s="99"/>
      <c r="AB437" s="99"/>
    </row>
    <row r="438" spans="1:28" x14ac:dyDescent="0.3">
      <c r="A438" s="99"/>
      <c r="B438" s="99"/>
      <c r="C438" s="99"/>
      <c r="D438" s="99"/>
      <c r="E438" s="99"/>
      <c r="F438" s="99"/>
      <c r="G438" s="99"/>
      <c r="H438" s="99"/>
      <c r="I438" s="99"/>
      <c r="J438" s="99"/>
      <c r="K438" s="99"/>
      <c r="L438" s="99"/>
      <c r="M438" s="99"/>
      <c r="N438" s="99"/>
      <c r="O438" s="99"/>
      <c r="P438" s="99"/>
      <c r="Q438" s="99"/>
      <c r="R438" s="99"/>
      <c r="S438" s="99"/>
      <c r="T438" s="99"/>
      <c r="U438" s="99"/>
      <c r="V438" s="99"/>
      <c r="W438" s="99"/>
      <c r="X438" s="99"/>
      <c r="Y438" s="99"/>
      <c r="Z438" s="99"/>
      <c r="AA438" s="99"/>
      <c r="AB438" s="99"/>
    </row>
    <row r="439" spans="1:28" x14ac:dyDescent="0.3">
      <c r="A439" s="99"/>
      <c r="B439" s="99"/>
      <c r="C439" s="99"/>
      <c r="D439" s="99"/>
      <c r="E439" s="99"/>
      <c r="F439" s="99"/>
      <c r="G439" s="99"/>
      <c r="H439" s="99"/>
      <c r="I439" s="99"/>
      <c r="J439" s="99"/>
      <c r="K439" s="99"/>
      <c r="L439" s="99"/>
      <c r="M439" s="99"/>
      <c r="N439" s="99"/>
      <c r="O439" s="99"/>
      <c r="P439" s="99"/>
      <c r="Q439" s="99"/>
      <c r="R439" s="99"/>
      <c r="S439" s="99"/>
      <c r="T439" s="99"/>
      <c r="U439" s="99"/>
      <c r="V439" s="99"/>
      <c r="W439" s="99"/>
      <c r="X439" s="99"/>
      <c r="Y439" s="99"/>
      <c r="Z439" s="99"/>
      <c r="AA439" s="99"/>
      <c r="AB439" s="99"/>
    </row>
    <row r="440" spans="1:28" x14ac:dyDescent="0.3">
      <c r="A440" s="99"/>
      <c r="B440" s="99"/>
      <c r="C440" s="99"/>
      <c r="D440" s="99"/>
      <c r="E440" s="99"/>
      <c r="F440" s="99"/>
      <c r="G440" s="99"/>
      <c r="H440" s="99"/>
      <c r="I440" s="99"/>
      <c r="J440" s="99"/>
      <c r="K440" s="99"/>
      <c r="L440" s="99"/>
      <c r="M440" s="99"/>
      <c r="N440" s="99"/>
      <c r="O440" s="99"/>
      <c r="P440" s="99"/>
      <c r="Q440" s="99"/>
      <c r="R440" s="99"/>
      <c r="S440" s="99"/>
      <c r="T440" s="99"/>
      <c r="U440" s="99"/>
      <c r="V440" s="99"/>
      <c r="W440" s="99"/>
      <c r="X440" s="99"/>
      <c r="Y440" s="99"/>
      <c r="Z440" s="99"/>
      <c r="AA440" s="99"/>
      <c r="AB440" s="99"/>
    </row>
    <row r="441" spans="1:28" x14ac:dyDescent="0.3">
      <c r="A441" s="99"/>
      <c r="B441" s="99"/>
      <c r="C441" s="99"/>
      <c r="D441" s="99"/>
      <c r="E441" s="99"/>
      <c r="F441" s="99"/>
      <c r="G441" s="99"/>
      <c r="H441" s="99"/>
      <c r="I441" s="99"/>
      <c r="J441" s="99"/>
      <c r="K441" s="99"/>
      <c r="L441" s="99"/>
      <c r="M441" s="99"/>
      <c r="N441" s="99"/>
      <c r="O441" s="99"/>
      <c r="P441" s="99"/>
      <c r="Q441" s="99"/>
      <c r="R441" s="99"/>
      <c r="S441" s="99"/>
      <c r="T441" s="99"/>
      <c r="U441" s="99"/>
      <c r="V441" s="99"/>
      <c r="W441" s="99"/>
      <c r="X441" s="99"/>
      <c r="Y441" s="99"/>
      <c r="Z441" s="99"/>
      <c r="AA441" s="99"/>
      <c r="AB441" s="99"/>
    </row>
    <row r="442" spans="1:28" x14ac:dyDescent="0.3">
      <c r="A442" s="99"/>
      <c r="B442" s="99"/>
      <c r="C442" s="99"/>
      <c r="D442" s="99"/>
      <c r="E442" s="99"/>
      <c r="F442" s="99"/>
      <c r="G442" s="99"/>
      <c r="H442" s="99"/>
      <c r="I442" s="99"/>
      <c r="J442" s="99"/>
      <c r="K442" s="99"/>
      <c r="L442" s="99"/>
      <c r="M442" s="99"/>
      <c r="N442" s="99"/>
      <c r="O442" s="99"/>
      <c r="P442" s="99"/>
      <c r="Q442" s="99"/>
      <c r="R442" s="99"/>
      <c r="S442" s="99"/>
      <c r="T442" s="99"/>
      <c r="U442" s="99"/>
      <c r="V442" s="99"/>
      <c r="W442" s="99"/>
      <c r="X442" s="99"/>
      <c r="Y442" s="99"/>
      <c r="Z442" s="99"/>
      <c r="AA442" s="99"/>
      <c r="AB442" s="99"/>
    </row>
    <row r="443" spans="1:28" x14ac:dyDescent="0.3">
      <c r="A443" s="99"/>
      <c r="B443" s="99"/>
      <c r="C443" s="99"/>
      <c r="D443" s="99"/>
      <c r="E443" s="99"/>
      <c r="F443" s="99"/>
      <c r="G443" s="99"/>
      <c r="H443" s="99"/>
      <c r="I443" s="99"/>
      <c r="J443" s="99"/>
      <c r="K443" s="99"/>
      <c r="L443" s="99"/>
      <c r="M443" s="99"/>
      <c r="N443" s="99"/>
      <c r="O443" s="99"/>
      <c r="P443" s="99"/>
      <c r="Q443" s="99"/>
      <c r="R443" s="99"/>
      <c r="S443" s="99"/>
      <c r="T443" s="99"/>
      <c r="U443" s="99"/>
      <c r="V443" s="99"/>
      <c r="W443" s="99"/>
      <c r="X443" s="99"/>
      <c r="Y443" s="99"/>
      <c r="Z443" s="99"/>
      <c r="AA443" s="99"/>
      <c r="AB443" s="99"/>
    </row>
    <row r="444" spans="1:28" x14ac:dyDescent="0.3">
      <c r="A444" s="99"/>
      <c r="B444" s="99"/>
      <c r="C444" s="99"/>
      <c r="D444" s="99"/>
      <c r="E444" s="99"/>
      <c r="F444" s="99"/>
      <c r="G444" s="99"/>
      <c r="H444" s="99"/>
      <c r="I444" s="99"/>
      <c r="J444" s="99"/>
      <c r="K444" s="99"/>
      <c r="L444" s="99"/>
      <c r="M444" s="99"/>
      <c r="N444" s="99"/>
      <c r="O444" s="99"/>
      <c r="P444" s="99"/>
      <c r="Q444" s="99"/>
      <c r="R444" s="99"/>
      <c r="S444" s="99"/>
      <c r="T444" s="99"/>
      <c r="U444" s="99"/>
      <c r="V444" s="99"/>
      <c r="W444" s="99"/>
      <c r="X444" s="99"/>
      <c r="Y444" s="99"/>
      <c r="Z444" s="99"/>
      <c r="AA444" s="99"/>
      <c r="AB444" s="99"/>
    </row>
  </sheetData>
  <sheetProtection algorithmName="SHA-512" hashValue="q6OWWvS/+b/7El9ILHuJ3Fju8iXnVtF5J5QS1NrU6JigeeHiaxpoHnxvB5DgYVTWd6eqgMIbAh7LBmPWelWixg==" saltValue="d2NgKt0fS73eO4zru0BSSQ==" spinCount="100000" sheet="1" selectLockedCells="1"/>
  <mergeCells count="56">
    <mergeCell ref="H31:H32"/>
    <mergeCell ref="I31:I32"/>
    <mergeCell ref="C25:F25"/>
    <mergeCell ref="Q31:Q32"/>
    <mergeCell ref="N30:Q30"/>
    <mergeCell ref="N31:N32"/>
    <mergeCell ref="O31:O32"/>
    <mergeCell ref="P31:P32"/>
    <mergeCell ref="J10:K10"/>
    <mergeCell ref="J11:K11"/>
    <mergeCell ref="J12:K12"/>
    <mergeCell ref="B15:F15"/>
    <mergeCell ref="I18:M20"/>
    <mergeCell ref="I17:M17"/>
    <mergeCell ref="J13:K13"/>
    <mergeCell ref="B18:B19"/>
    <mergeCell ref="B17:G17"/>
    <mergeCell ref="B14:F14"/>
    <mergeCell ref="B10:G10"/>
    <mergeCell ref="B11:F11"/>
    <mergeCell ref="C18:F19"/>
    <mergeCell ref="B20:B21"/>
    <mergeCell ref="C20:F21"/>
    <mergeCell ref="G20:G21"/>
    <mergeCell ref="B12:F12"/>
    <mergeCell ref="B31:B32"/>
    <mergeCell ref="C31:C32"/>
    <mergeCell ref="C22:F22"/>
    <mergeCell ref="C23:F23"/>
    <mergeCell ref="B30:M30"/>
    <mergeCell ref="C24:F24"/>
    <mergeCell ref="C26:F26"/>
    <mergeCell ref="C27:F27"/>
    <mergeCell ref="D31:D32"/>
    <mergeCell ref="E31:E32"/>
    <mergeCell ref="F31:F32"/>
    <mergeCell ref="M31:M32"/>
    <mergeCell ref="J31:J32"/>
    <mergeCell ref="K31:L31"/>
    <mergeCell ref="G31:G32"/>
    <mergeCell ref="B13:F13"/>
    <mergeCell ref="G18:G19"/>
    <mergeCell ref="H24:K24"/>
    <mergeCell ref="I2:M2"/>
    <mergeCell ref="J3:K3"/>
    <mergeCell ref="J4:K4"/>
    <mergeCell ref="B2:G3"/>
    <mergeCell ref="J8:K8"/>
    <mergeCell ref="J5:K5"/>
    <mergeCell ref="J6:K6"/>
    <mergeCell ref="J7:K7"/>
    <mergeCell ref="B5:G5"/>
    <mergeCell ref="B6:E7"/>
    <mergeCell ref="J9:K9"/>
    <mergeCell ref="B8:E8"/>
    <mergeCell ref="F8:G8"/>
  </mergeCells>
  <phoneticPr fontId="17" type="noConversion"/>
  <conditionalFormatting sqref="B2:G3">
    <cfRule type="containsText" dxfId="2" priority="2" operator="containsText" text="Please">
      <formula>NOT(ISERROR(SEARCH("Please",B2)))</formula>
    </cfRule>
  </conditionalFormatting>
  <conditionalFormatting sqref="H24">
    <cfRule type="containsText" dxfId="1" priority="1" operator="containsText" text="Must contain val">
      <formula>NOT(ISERROR(SEARCH("Must contain val",H24)))</formula>
    </cfRule>
  </conditionalFormatting>
  <conditionalFormatting sqref="O33:O132">
    <cfRule type="containsText" dxfId="0" priority="4" operator="containsText" text="confirm yellow cells above">
      <formula>NOT(ISERROR(SEARCH("confirm yellow cells above",O33)))</formula>
    </cfRule>
  </conditionalFormatting>
  <dataValidations disablePrompts="1" count="1">
    <dataValidation type="whole" operator="lessThan" allowBlank="1" showInputMessage="1" showErrorMessage="1" error="Must be a whole number" sqref="G24:G25" xr:uid="{91357F32-D0B8-47D0-88B2-071D2015813D}">
      <formula1>999999</formula1>
    </dataValidation>
  </dataValidations>
  <pageMargins left="0.7" right="0.7" top="0.75" bottom="0.75" header="0.3" footer="0.3"/>
  <pageSetup orientation="portrait" horizontalDpi="3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">
    <tabColor theme="1"/>
  </sheetPr>
  <dimension ref="B1:N55"/>
  <sheetViews>
    <sheetView zoomScale="85" zoomScaleNormal="85" workbookViewId="0">
      <selection activeCell="H25" sqref="H25"/>
    </sheetView>
  </sheetViews>
  <sheetFormatPr defaultColWidth="8.77734375" defaultRowHeight="16.5" x14ac:dyDescent="0.3"/>
  <cols>
    <col min="1" max="1" width="7" style="14" customWidth="1"/>
    <col min="2" max="2" width="8.77734375" style="14"/>
    <col min="3" max="3" width="29.33203125" style="14" bestFit="1" customWidth="1"/>
    <col min="4" max="4" width="19.77734375" style="14" customWidth="1"/>
    <col min="5" max="5" width="16.33203125" style="14" customWidth="1"/>
    <col min="6" max="6" width="12.44140625" style="14" customWidth="1"/>
    <col min="7" max="7" width="12" style="14" bestFit="1" customWidth="1"/>
    <col min="8" max="8" width="19.109375" style="14" customWidth="1"/>
    <col min="9" max="9" width="8.77734375" style="14"/>
    <col min="10" max="10" width="12.77734375" style="7" customWidth="1"/>
    <col min="11" max="11" width="6.77734375" style="7" customWidth="1"/>
    <col min="12" max="12" width="13.109375" style="7" bestFit="1" customWidth="1"/>
    <col min="13" max="13" width="12.88671875" style="7" customWidth="1"/>
    <col min="14" max="14" width="21.77734375" style="14" bestFit="1" customWidth="1"/>
    <col min="15" max="16384" width="8.77734375" style="14"/>
  </cols>
  <sheetData>
    <row r="1" spans="2:14" ht="17.25" thickBot="1" x14ac:dyDescent="0.35">
      <c r="B1" s="55"/>
      <c r="C1" s="55"/>
      <c r="D1" s="55"/>
      <c r="E1" s="55"/>
      <c r="F1" s="55"/>
      <c r="G1" s="55"/>
      <c r="H1" s="55"/>
      <c r="I1" s="56"/>
      <c r="J1" s="55"/>
      <c r="K1" s="55"/>
      <c r="L1" s="55"/>
      <c r="M1" s="55"/>
      <c r="N1" s="56"/>
    </row>
    <row r="2" spans="2:14" ht="28.5" x14ac:dyDescent="0.3">
      <c r="B2" s="15" t="s">
        <v>20</v>
      </c>
      <c r="C2" s="15" t="s">
        <v>95</v>
      </c>
      <c r="D2" s="16" t="s">
        <v>96</v>
      </c>
      <c r="E2" s="17" t="s">
        <v>97</v>
      </c>
      <c r="F2" s="17" t="s">
        <v>98</v>
      </c>
      <c r="G2" s="18" t="s">
        <v>99</v>
      </c>
      <c r="H2" s="19" t="s">
        <v>100</v>
      </c>
      <c r="I2" s="56"/>
      <c r="J2" s="55"/>
      <c r="K2" s="55"/>
      <c r="L2" s="55"/>
      <c r="M2" s="55"/>
      <c r="N2" s="56"/>
    </row>
    <row r="3" spans="2:14" x14ac:dyDescent="0.3">
      <c r="B3" s="136">
        <v>1</v>
      </c>
      <c r="C3" s="137" t="s">
        <v>101</v>
      </c>
      <c r="D3" s="138" t="s">
        <v>102</v>
      </c>
      <c r="E3" s="136">
        <v>60</v>
      </c>
      <c r="F3" s="136">
        <v>5</v>
      </c>
      <c r="G3" s="139">
        <v>100000</v>
      </c>
      <c r="H3" s="138" t="s">
        <v>103</v>
      </c>
      <c r="I3" s="56"/>
      <c r="J3" s="55"/>
      <c r="K3" s="55"/>
      <c r="L3" s="55"/>
      <c r="M3" s="55"/>
      <c r="N3" s="56"/>
    </row>
    <row r="4" spans="2:14" x14ac:dyDescent="0.3">
      <c r="B4" s="136">
        <v>2</v>
      </c>
      <c r="C4" s="137" t="s">
        <v>104</v>
      </c>
      <c r="D4" s="138" t="s">
        <v>102</v>
      </c>
      <c r="E4" s="136">
        <v>60</v>
      </c>
      <c r="F4" s="136">
        <v>5</v>
      </c>
      <c r="G4" s="139">
        <v>100000</v>
      </c>
      <c r="H4" s="138" t="s">
        <v>105</v>
      </c>
      <c r="I4" s="56"/>
      <c r="J4" s="55"/>
      <c r="K4" s="55"/>
      <c r="L4" s="55"/>
      <c r="M4" s="55"/>
      <c r="N4" s="56"/>
    </row>
    <row r="5" spans="2:14" x14ac:dyDescent="0.3">
      <c r="B5" s="136">
        <v>12</v>
      </c>
      <c r="C5" s="137" t="s">
        <v>106</v>
      </c>
      <c r="D5" s="138" t="s">
        <v>107</v>
      </c>
      <c r="E5" s="136">
        <v>60</v>
      </c>
      <c r="F5" s="136">
        <v>5</v>
      </c>
      <c r="G5" s="139">
        <v>65000</v>
      </c>
      <c r="H5" s="138" t="s">
        <v>103</v>
      </c>
      <c r="I5" s="56"/>
      <c r="J5" s="55"/>
      <c r="K5" s="55"/>
      <c r="L5" s="55"/>
      <c r="M5" s="55"/>
      <c r="N5" s="56"/>
    </row>
    <row r="6" spans="2:14" x14ac:dyDescent="0.3">
      <c r="B6" s="136"/>
      <c r="C6" s="137" t="s">
        <v>108</v>
      </c>
      <c r="D6" s="138" t="s">
        <v>107</v>
      </c>
      <c r="E6" s="136">
        <v>72</v>
      </c>
      <c r="F6" s="136">
        <v>6</v>
      </c>
      <c r="G6" s="139">
        <v>70000</v>
      </c>
      <c r="H6" s="138" t="s">
        <v>105</v>
      </c>
      <c r="I6" s="56"/>
      <c r="J6" s="55"/>
      <c r="K6" s="55"/>
      <c r="L6" s="55"/>
      <c r="M6" s="55"/>
      <c r="N6" s="56"/>
    </row>
    <row r="7" spans="2:14" x14ac:dyDescent="0.3">
      <c r="B7" s="136">
        <v>3</v>
      </c>
      <c r="C7" s="137" t="s">
        <v>109</v>
      </c>
      <c r="D7" s="138" t="s">
        <v>110</v>
      </c>
      <c r="E7" s="136">
        <v>72</v>
      </c>
      <c r="F7" s="136">
        <v>6</v>
      </c>
      <c r="G7" s="139">
        <v>65000</v>
      </c>
      <c r="H7" s="138" t="s">
        <v>103</v>
      </c>
      <c r="I7" s="56"/>
      <c r="J7" s="55"/>
      <c r="K7" s="55"/>
      <c r="L7" s="55"/>
      <c r="M7" s="55"/>
      <c r="N7" s="56"/>
    </row>
    <row r="8" spans="2:14" x14ac:dyDescent="0.3">
      <c r="B8" s="136">
        <v>4</v>
      </c>
      <c r="C8" s="137" t="s">
        <v>111</v>
      </c>
      <c r="D8" s="138" t="s">
        <v>112</v>
      </c>
      <c r="E8" s="136">
        <v>84</v>
      </c>
      <c r="F8" s="136">
        <v>7</v>
      </c>
      <c r="G8" s="139">
        <v>85000</v>
      </c>
      <c r="H8" s="138" t="s">
        <v>103</v>
      </c>
      <c r="I8" s="56"/>
      <c r="J8" s="55"/>
      <c r="K8" s="55"/>
      <c r="L8" s="55" t="s">
        <v>107</v>
      </c>
      <c r="M8" s="55" t="s">
        <v>103</v>
      </c>
      <c r="N8" s="56" t="s">
        <v>113</v>
      </c>
    </row>
    <row r="9" spans="2:14" x14ac:dyDescent="0.3">
      <c r="B9" s="136">
        <v>5</v>
      </c>
      <c r="C9" s="137" t="s">
        <v>114</v>
      </c>
      <c r="D9" s="138" t="s">
        <v>112</v>
      </c>
      <c r="E9" s="136">
        <v>72</v>
      </c>
      <c r="F9" s="136">
        <v>6</v>
      </c>
      <c r="G9" s="139">
        <v>70000</v>
      </c>
      <c r="H9" s="138" t="s">
        <v>105</v>
      </c>
      <c r="I9" s="56"/>
      <c r="J9" s="55"/>
      <c r="K9" s="55"/>
      <c r="L9" s="55" t="s">
        <v>110</v>
      </c>
      <c r="M9" s="55" t="s">
        <v>105</v>
      </c>
      <c r="N9" s="56" t="s">
        <v>115</v>
      </c>
    </row>
    <row r="10" spans="2:14" x14ac:dyDescent="0.3">
      <c r="B10" s="136">
        <v>6</v>
      </c>
      <c r="C10" s="137" t="s">
        <v>116</v>
      </c>
      <c r="D10" s="138" t="s">
        <v>112</v>
      </c>
      <c r="E10" s="136">
        <v>132</v>
      </c>
      <c r="F10" s="136">
        <v>11</v>
      </c>
      <c r="G10" s="139">
        <v>115000</v>
      </c>
      <c r="H10" s="138" t="s">
        <v>117</v>
      </c>
      <c r="I10" s="56"/>
      <c r="J10" s="55"/>
      <c r="K10" s="55"/>
      <c r="L10" s="55" t="s">
        <v>112</v>
      </c>
      <c r="M10" s="55" t="s">
        <v>117</v>
      </c>
      <c r="N10" s="56" t="s">
        <v>118</v>
      </c>
    </row>
    <row r="11" spans="2:14" x14ac:dyDescent="0.3">
      <c r="B11" s="136">
        <v>13</v>
      </c>
      <c r="C11" s="137" t="s">
        <v>119</v>
      </c>
      <c r="D11" s="138" t="s">
        <v>120</v>
      </c>
      <c r="E11" s="136">
        <v>72</v>
      </c>
      <c r="F11" s="136">
        <v>6</v>
      </c>
      <c r="G11" s="139">
        <v>70000</v>
      </c>
      <c r="H11" s="138" t="s">
        <v>105</v>
      </c>
      <c r="I11" s="56"/>
      <c r="J11" s="55"/>
      <c r="K11" s="55"/>
      <c r="L11" s="55" t="s">
        <v>120</v>
      </c>
      <c r="M11" s="55"/>
      <c r="N11" s="56" t="s">
        <v>121</v>
      </c>
    </row>
    <row r="12" spans="2:14" x14ac:dyDescent="0.3">
      <c r="B12" s="136">
        <v>14</v>
      </c>
      <c r="C12" s="137" t="s">
        <v>122</v>
      </c>
      <c r="D12" s="138" t="s">
        <v>120</v>
      </c>
      <c r="E12" s="136">
        <v>132</v>
      </c>
      <c r="F12" s="136">
        <v>11</v>
      </c>
      <c r="G12" s="139">
        <v>115000</v>
      </c>
      <c r="H12" s="138" t="s">
        <v>117</v>
      </c>
      <c r="I12" s="56"/>
      <c r="J12" s="55"/>
      <c r="K12" s="55"/>
      <c r="L12" s="55" t="s">
        <v>123</v>
      </c>
      <c r="M12" s="55"/>
      <c r="N12" s="56" t="s">
        <v>124</v>
      </c>
    </row>
    <row r="13" spans="2:14" x14ac:dyDescent="0.3">
      <c r="B13" s="136">
        <v>15</v>
      </c>
      <c r="C13" s="137" t="s">
        <v>125</v>
      </c>
      <c r="D13" s="138" t="s">
        <v>120</v>
      </c>
      <c r="E13" s="136">
        <v>60</v>
      </c>
      <c r="F13" s="136">
        <v>5</v>
      </c>
      <c r="G13" s="139">
        <v>65000</v>
      </c>
      <c r="H13" s="138" t="s">
        <v>103</v>
      </c>
      <c r="I13" s="56"/>
      <c r="J13" s="55"/>
      <c r="K13" s="55"/>
      <c r="L13" s="55" t="s">
        <v>126</v>
      </c>
      <c r="M13" s="55"/>
      <c r="N13" s="56"/>
    </row>
    <row r="14" spans="2:14" x14ac:dyDescent="0.3">
      <c r="B14" s="136">
        <v>8</v>
      </c>
      <c r="C14" s="137" t="s">
        <v>127</v>
      </c>
      <c r="D14" s="138" t="s">
        <v>123</v>
      </c>
      <c r="E14" s="136">
        <v>60</v>
      </c>
      <c r="F14" s="136">
        <v>5</v>
      </c>
      <c r="G14" s="139">
        <v>65000</v>
      </c>
      <c r="H14" s="138" t="s">
        <v>103</v>
      </c>
      <c r="I14" s="56"/>
      <c r="J14" s="55"/>
      <c r="K14" s="55"/>
      <c r="L14" s="55" t="s">
        <v>128</v>
      </c>
      <c r="M14" s="55"/>
      <c r="N14" s="56"/>
    </row>
    <row r="15" spans="2:14" x14ac:dyDescent="0.3">
      <c r="B15" s="140">
        <v>21</v>
      </c>
      <c r="C15" s="141" t="s">
        <v>129</v>
      </c>
      <c r="D15" s="142" t="s">
        <v>123</v>
      </c>
      <c r="E15" s="140">
        <v>72</v>
      </c>
      <c r="F15" s="140">
        <v>5</v>
      </c>
      <c r="G15" s="143">
        <v>70000</v>
      </c>
      <c r="H15" s="142" t="s">
        <v>105</v>
      </c>
      <c r="I15" s="56"/>
      <c r="J15" s="55"/>
      <c r="K15" s="55"/>
      <c r="L15" s="55"/>
      <c r="M15" s="55"/>
      <c r="N15" s="56"/>
    </row>
    <row r="16" spans="2:14" x14ac:dyDescent="0.3">
      <c r="B16" s="140">
        <v>22</v>
      </c>
      <c r="C16" s="141" t="s">
        <v>130</v>
      </c>
      <c r="D16" s="142" t="s">
        <v>123</v>
      </c>
      <c r="E16" s="140">
        <v>132</v>
      </c>
      <c r="F16" s="140">
        <v>11</v>
      </c>
      <c r="G16" s="143">
        <v>115000</v>
      </c>
      <c r="H16" s="142" t="s">
        <v>117</v>
      </c>
      <c r="I16" s="56"/>
      <c r="J16" s="55"/>
      <c r="K16" s="55"/>
      <c r="L16" s="55"/>
      <c r="M16" s="55"/>
      <c r="N16" s="56"/>
    </row>
    <row r="17" spans="2:13" x14ac:dyDescent="0.3">
      <c r="B17" s="136">
        <v>7</v>
      </c>
      <c r="C17" s="137" t="s">
        <v>131</v>
      </c>
      <c r="D17" s="138" t="s">
        <v>126</v>
      </c>
      <c r="E17" s="136">
        <v>96</v>
      </c>
      <c r="F17" s="136">
        <v>8</v>
      </c>
      <c r="G17" s="139">
        <v>80000</v>
      </c>
      <c r="H17" s="138" t="s">
        <v>103</v>
      </c>
      <c r="I17" s="56"/>
      <c r="J17" s="55"/>
      <c r="K17" s="55"/>
      <c r="L17" s="55"/>
      <c r="M17" s="55"/>
    </row>
    <row r="18" spans="2:13" x14ac:dyDescent="0.3">
      <c r="B18" s="136">
        <v>9</v>
      </c>
      <c r="C18" s="137" t="s">
        <v>132</v>
      </c>
      <c r="D18" s="138" t="s">
        <v>128</v>
      </c>
      <c r="E18" s="136">
        <v>72</v>
      </c>
      <c r="F18" s="136">
        <v>6</v>
      </c>
      <c r="G18" s="139">
        <v>70000</v>
      </c>
      <c r="H18" s="138" t="s">
        <v>105</v>
      </c>
      <c r="I18" s="56"/>
      <c r="J18" s="55"/>
      <c r="K18" s="55"/>
      <c r="L18" s="55"/>
      <c r="M18" s="55"/>
    </row>
    <row r="19" spans="2:13" x14ac:dyDescent="0.3">
      <c r="B19" s="136">
        <v>10</v>
      </c>
      <c r="C19" s="137" t="s">
        <v>133</v>
      </c>
      <c r="D19" s="138" t="s">
        <v>128</v>
      </c>
      <c r="E19" s="136">
        <v>132</v>
      </c>
      <c r="F19" s="136">
        <v>11</v>
      </c>
      <c r="G19" s="139">
        <v>115000</v>
      </c>
      <c r="H19" s="138" t="s">
        <v>117</v>
      </c>
      <c r="I19" s="56"/>
      <c r="J19" s="55"/>
      <c r="K19" s="55"/>
      <c r="L19" s="55"/>
      <c r="M19" s="55"/>
    </row>
    <row r="20" spans="2:13" x14ac:dyDescent="0.3">
      <c r="B20" s="136">
        <v>11</v>
      </c>
      <c r="C20" s="137" t="s">
        <v>134</v>
      </c>
      <c r="D20" s="138" t="s">
        <v>128</v>
      </c>
      <c r="E20" s="136">
        <v>96</v>
      </c>
      <c r="F20" s="136">
        <v>8</v>
      </c>
      <c r="G20" s="139">
        <v>80000</v>
      </c>
      <c r="H20" s="138" t="s">
        <v>103</v>
      </c>
      <c r="I20" s="56"/>
      <c r="J20" s="55"/>
      <c r="K20" s="55"/>
      <c r="L20" s="55"/>
      <c r="M20" s="55"/>
    </row>
    <row r="22" spans="2:13" x14ac:dyDescent="0.3">
      <c r="B22" s="20" t="s">
        <v>20</v>
      </c>
      <c r="C22" s="20" t="s">
        <v>135</v>
      </c>
      <c r="D22" s="21" t="s">
        <v>100</v>
      </c>
      <c r="E22" s="20" t="s">
        <v>136</v>
      </c>
      <c r="F22" s="56"/>
      <c r="G22" s="56"/>
      <c r="H22" s="56"/>
      <c r="I22" s="55"/>
      <c r="J22" s="55"/>
      <c r="K22" s="55"/>
      <c r="L22" s="55"/>
      <c r="M22" s="56"/>
    </row>
    <row r="23" spans="2:13" x14ac:dyDescent="0.3">
      <c r="B23" s="138">
        <v>1</v>
      </c>
      <c r="C23" s="138" t="s">
        <v>107</v>
      </c>
      <c r="D23" s="138" t="s">
        <v>103</v>
      </c>
      <c r="E23" s="144">
        <v>4179</v>
      </c>
      <c r="F23" s="56"/>
      <c r="G23" s="56"/>
      <c r="H23" s="56"/>
      <c r="I23" s="55"/>
      <c r="J23" s="55"/>
      <c r="K23" s="55"/>
      <c r="L23" s="55"/>
      <c r="M23" s="56"/>
    </row>
    <row r="24" spans="2:13" x14ac:dyDescent="0.3">
      <c r="B24" s="138">
        <v>2</v>
      </c>
      <c r="C24" s="138" t="s">
        <v>107</v>
      </c>
      <c r="D24" s="138" t="s">
        <v>105</v>
      </c>
      <c r="E24" s="144">
        <v>1890</v>
      </c>
      <c r="F24" s="56"/>
      <c r="G24" s="56"/>
      <c r="H24" s="56"/>
      <c r="I24" s="55"/>
      <c r="J24" s="55"/>
      <c r="K24" s="55"/>
      <c r="L24" s="55"/>
      <c r="M24" s="56"/>
    </row>
    <row r="25" spans="2:13" x14ac:dyDescent="0.3">
      <c r="B25" s="145">
        <v>3</v>
      </c>
      <c r="C25" s="145" t="s">
        <v>107</v>
      </c>
      <c r="D25" s="145" t="s">
        <v>137</v>
      </c>
      <c r="E25" s="146">
        <v>6000</v>
      </c>
      <c r="F25" s="56"/>
      <c r="G25" s="56"/>
      <c r="H25" s="56"/>
      <c r="I25" s="55"/>
      <c r="J25" s="55"/>
      <c r="K25" s="55"/>
      <c r="L25" s="55"/>
      <c r="M25" s="56"/>
    </row>
    <row r="26" spans="2:13" ht="17.25" thickBot="1" x14ac:dyDescent="0.35">
      <c r="B26" s="138">
        <v>4</v>
      </c>
      <c r="C26" s="138" t="s">
        <v>110</v>
      </c>
      <c r="D26" s="138" t="s">
        <v>103</v>
      </c>
      <c r="E26" s="144">
        <v>5053</v>
      </c>
      <c r="F26" s="56"/>
      <c r="G26" s="56"/>
      <c r="H26" s="56"/>
      <c r="I26" s="55"/>
      <c r="J26" s="55"/>
      <c r="K26" s="55"/>
      <c r="L26" s="55"/>
      <c r="M26" s="56"/>
    </row>
    <row r="27" spans="2:13" x14ac:dyDescent="0.3">
      <c r="B27" s="145">
        <v>5</v>
      </c>
      <c r="C27" s="145" t="s">
        <v>110</v>
      </c>
      <c r="D27" s="145" t="s">
        <v>137</v>
      </c>
      <c r="E27" s="146">
        <v>2425</v>
      </c>
      <c r="F27" s="56"/>
      <c r="G27" s="56"/>
      <c r="H27" s="56"/>
      <c r="I27" s="55"/>
      <c r="J27" s="55"/>
      <c r="K27" s="55"/>
      <c r="L27" s="229" t="s">
        <v>138</v>
      </c>
      <c r="M27" s="230"/>
    </row>
    <row r="28" spans="2:13" x14ac:dyDescent="0.3">
      <c r="B28" s="138">
        <v>6</v>
      </c>
      <c r="C28" s="138" t="s">
        <v>112</v>
      </c>
      <c r="D28" s="138" t="s">
        <v>103</v>
      </c>
      <c r="E28" s="147">
        <v>6667</v>
      </c>
      <c r="F28" s="56"/>
      <c r="G28" s="56"/>
      <c r="H28" s="56"/>
      <c r="I28" s="55"/>
      <c r="J28" s="55"/>
      <c r="K28" s="55"/>
      <c r="L28" s="85" t="s">
        <v>139</v>
      </c>
      <c r="M28" s="148">
        <v>0.25</v>
      </c>
    </row>
    <row r="29" spans="2:13" ht="17.25" thickBot="1" x14ac:dyDescent="0.35">
      <c r="B29" s="138">
        <v>7</v>
      </c>
      <c r="C29" s="138" t="s">
        <v>112</v>
      </c>
      <c r="D29" s="138" t="s">
        <v>105</v>
      </c>
      <c r="E29" s="147">
        <v>6667</v>
      </c>
      <c r="F29" s="56"/>
      <c r="G29" s="56"/>
      <c r="H29" s="56"/>
      <c r="I29" s="55"/>
      <c r="J29" s="55"/>
      <c r="K29" s="55"/>
      <c r="L29" s="86" t="s">
        <v>140</v>
      </c>
      <c r="M29" s="149">
        <v>0.5</v>
      </c>
    </row>
    <row r="30" spans="2:13" x14ac:dyDescent="0.3">
      <c r="B30" s="138">
        <v>8</v>
      </c>
      <c r="C30" s="138" t="s">
        <v>112</v>
      </c>
      <c r="D30" s="138" t="s">
        <v>117</v>
      </c>
      <c r="E30" s="147">
        <v>6667</v>
      </c>
      <c r="F30" s="56"/>
      <c r="G30" s="56"/>
      <c r="H30" s="56"/>
      <c r="I30" s="55"/>
      <c r="J30" s="55"/>
      <c r="K30" s="55"/>
      <c r="L30" s="55"/>
      <c r="M30" s="56"/>
    </row>
    <row r="31" spans="2:13" x14ac:dyDescent="0.3">
      <c r="B31" s="145">
        <v>9</v>
      </c>
      <c r="C31" s="145" t="s">
        <v>112</v>
      </c>
      <c r="D31" s="145" t="s">
        <v>137</v>
      </c>
      <c r="E31" s="146">
        <v>720</v>
      </c>
      <c r="F31" s="56"/>
      <c r="G31" s="56"/>
      <c r="H31" s="56"/>
      <c r="I31" s="55"/>
      <c r="J31" s="55"/>
      <c r="K31" s="55"/>
      <c r="L31" s="55"/>
      <c r="M31" s="56"/>
    </row>
    <row r="32" spans="2:13" x14ac:dyDescent="0.3">
      <c r="B32" s="138">
        <v>10</v>
      </c>
      <c r="C32" s="138" t="s">
        <v>120</v>
      </c>
      <c r="D32" s="138" t="s">
        <v>105</v>
      </c>
      <c r="E32" s="147">
        <v>1890</v>
      </c>
      <c r="F32" s="56"/>
      <c r="G32" s="56"/>
      <c r="H32" s="56"/>
      <c r="I32" s="55"/>
      <c r="J32" s="55"/>
      <c r="K32" s="55"/>
      <c r="L32" s="55"/>
      <c r="M32" s="56"/>
    </row>
    <row r="33" spans="2:13" x14ac:dyDescent="0.3">
      <c r="B33" s="138">
        <v>11</v>
      </c>
      <c r="C33" s="138" t="s">
        <v>120</v>
      </c>
      <c r="D33" s="138" t="s">
        <v>117</v>
      </c>
      <c r="E33" s="147">
        <v>4000</v>
      </c>
      <c r="F33" s="56"/>
      <c r="G33" s="56"/>
      <c r="H33" s="56"/>
      <c r="I33" s="55"/>
      <c r="J33" s="55"/>
      <c r="K33" s="55"/>
      <c r="L33" s="55"/>
      <c r="M33" s="56"/>
    </row>
    <row r="34" spans="2:13" x14ac:dyDescent="0.3">
      <c r="B34" s="138">
        <v>12</v>
      </c>
      <c r="C34" s="138" t="s">
        <v>120</v>
      </c>
      <c r="D34" s="138" t="s">
        <v>103</v>
      </c>
      <c r="E34" s="147">
        <v>4179</v>
      </c>
      <c r="F34" s="56"/>
      <c r="G34" s="56"/>
      <c r="H34" s="56"/>
      <c r="I34" s="55"/>
      <c r="J34" s="55"/>
      <c r="K34" s="55"/>
      <c r="L34" s="55"/>
      <c r="M34" s="56"/>
    </row>
    <row r="35" spans="2:13" x14ac:dyDescent="0.3">
      <c r="B35" s="138">
        <v>13</v>
      </c>
      <c r="C35" s="138" t="s">
        <v>123</v>
      </c>
      <c r="D35" s="138" t="s">
        <v>103</v>
      </c>
      <c r="E35" s="144">
        <v>4149</v>
      </c>
      <c r="F35" s="56"/>
      <c r="G35" s="56"/>
      <c r="H35" s="56"/>
      <c r="I35" s="55"/>
      <c r="J35" s="55"/>
      <c r="K35" s="55"/>
      <c r="L35" s="55"/>
      <c r="M35" s="56"/>
    </row>
    <row r="36" spans="2:13" x14ac:dyDescent="0.3">
      <c r="B36" s="138">
        <v>14</v>
      </c>
      <c r="C36" s="138" t="s">
        <v>126</v>
      </c>
      <c r="D36" s="138" t="s">
        <v>103</v>
      </c>
      <c r="E36" s="144">
        <v>4591</v>
      </c>
      <c r="F36" s="56"/>
      <c r="G36" s="56"/>
      <c r="H36" s="56"/>
      <c r="I36" s="55"/>
      <c r="J36" s="55"/>
      <c r="K36" s="55"/>
      <c r="L36" s="55"/>
      <c r="M36" s="56"/>
    </row>
    <row r="37" spans="2:13" x14ac:dyDescent="0.3">
      <c r="B37" s="145">
        <v>15</v>
      </c>
      <c r="C37" s="145" t="s">
        <v>126</v>
      </c>
      <c r="D37" s="145" t="s">
        <v>137</v>
      </c>
      <c r="E37" s="146">
        <v>2750</v>
      </c>
      <c r="F37" s="56"/>
      <c r="G37" s="56"/>
      <c r="H37" s="56"/>
      <c r="I37" s="55"/>
      <c r="J37" s="55"/>
      <c r="K37" s="55"/>
      <c r="L37" s="55"/>
      <c r="M37" s="56"/>
    </row>
    <row r="38" spans="2:13" x14ac:dyDescent="0.3">
      <c r="B38" s="138">
        <v>16</v>
      </c>
      <c r="C38" s="138" t="s">
        <v>128</v>
      </c>
      <c r="D38" s="138" t="s">
        <v>105</v>
      </c>
      <c r="E38" s="144">
        <v>3502</v>
      </c>
      <c r="F38" s="56"/>
      <c r="G38" s="56"/>
      <c r="H38" s="56"/>
      <c r="I38" s="55"/>
      <c r="J38" s="55"/>
      <c r="K38" s="55"/>
      <c r="L38" s="55"/>
      <c r="M38" s="56"/>
    </row>
    <row r="39" spans="2:13" x14ac:dyDescent="0.3">
      <c r="B39" s="145">
        <v>17</v>
      </c>
      <c r="C39" s="145" t="s">
        <v>141</v>
      </c>
      <c r="D39" s="145" t="s">
        <v>137</v>
      </c>
      <c r="E39" s="146">
        <v>2750</v>
      </c>
      <c r="F39" s="56"/>
      <c r="G39" s="56"/>
      <c r="H39" s="56"/>
      <c r="I39" s="55"/>
      <c r="J39" s="55"/>
      <c r="K39" s="55"/>
      <c r="L39" s="55"/>
      <c r="M39" s="56"/>
    </row>
    <row r="40" spans="2:13" x14ac:dyDescent="0.3">
      <c r="B40" s="145">
        <v>18</v>
      </c>
      <c r="C40" s="145" t="s">
        <v>123</v>
      </c>
      <c r="D40" s="145" t="s">
        <v>137</v>
      </c>
      <c r="E40" s="146">
        <v>2750</v>
      </c>
      <c r="F40" s="56"/>
      <c r="G40" s="56"/>
      <c r="H40" s="56"/>
      <c r="I40" s="55"/>
      <c r="J40" s="55"/>
      <c r="K40" s="55"/>
      <c r="L40" s="55"/>
      <c r="M40" s="56"/>
    </row>
    <row r="41" spans="2:13" x14ac:dyDescent="0.3">
      <c r="B41" s="138">
        <v>19</v>
      </c>
      <c r="C41" s="138" t="s">
        <v>128</v>
      </c>
      <c r="D41" s="138" t="s">
        <v>117</v>
      </c>
      <c r="E41" s="144">
        <v>3502</v>
      </c>
      <c r="F41" s="56"/>
      <c r="G41" s="56"/>
      <c r="H41" s="56"/>
      <c r="I41" s="55"/>
      <c r="J41" s="55"/>
      <c r="K41" s="55"/>
      <c r="L41" s="55"/>
      <c r="M41" s="56"/>
    </row>
    <row r="42" spans="2:13" x14ac:dyDescent="0.3">
      <c r="B42" s="138">
        <v>20</v>
      </c>
      <c r="C42" s="138" t="s">
        <v>128</v>
      </c>
      <c r="D42" s="138" t="s">
        <v>103</v>
      </c>
      <c r="E42" s="144">
        <v>4591</v>
      </c>
      <c r="F42" s="56"/>
      <c r="G42" s="56"/>
      <c r="H42" s="56"/>
      <c r="I42" s="55"/>
      <c r="J42" s="55"/>
      <c r="K42" s="55"/>
      <c r="L42" s="55"/>
      <c r="M42" s="56"/>
    </row>
    <row r="43" spans="2:13" x14ac:dyDescent="0.3">
      <c r="B43" s="140">
        <v>21</v>
      </c>
      <c r="C43" s="142" t="s">
        <v>123</v>
      </c>
      <c r="D43" s="142" t="s">
        <v>105</v>
      </c>
      <c r="E43" s="150">
        <v>3502</v>
      </c>
      <c r="F43" s="56"/>
      <c r="G43" s="56"/>
      <c r="H43" s="56"/>
      <c r="I43" s="55"/>
      <c r="J43" s="55"/>
      <c r="K43" s="55"/>
      <c r="L43" s="55"/>
      <c r="M43" s="56"/>
    </row>
    <row r="44" spans="2:13" x14ac:dyDescent="0.3">
      <c r="B44" s="140">
        <v>22</v>
      </c>
      <c r="C44" s="142" t="s">
        <v>123</v>
      </c>
      <c r="D44" s="142" t="s">
        <v>117</v>
      </c>
      <c r="E44" s="150">
        <v>3502</v>
      </c>
      <c r="F44" s="56"/>
      <c r="G44" s="56"/>
      <c r="H44" s="56"/>
      <c r="I44" s="56"/>
      <c r="J44" s="55"/>
      <c r="K44" s="55"/>
      <c r="L44" s="55"/>
      <c r="M44" s="55"/>
    </row>
    <row r="46" spans="2:13" x14ac:dyDescent="0.3">
      <c r="B46" s="55"/>
      <c r="C46" s="55"/>
      <c r="D46" s="55"/>
      <c r="E46" s="56"/>
      <c r="F46" s="56"/>
      <c r="G46" s="56"/>
      <c r="H46" s="56"/>
      <c r="I46" s="56"/>
      <c r="J46" s="55"/>
      <c r="K46" s="55"/>
      <c r="L46" s="55"/>
      <c r="M46" s="55"/>
    </row>
    <row r="47" spans="2:13" x14ac:dyDescent="0.3">
      <c r="B47" s="55"/>
      <c r="C47" s="55"/>
      <c r="D47" s="55"/>
      <c r="E47" s="56"/>
      <c r="F47" s="56"/>
      <c r="G47" s="56"/>
      <c r="H47" s="151" t="s">
        <v>142</v>
      </c>
      <c r="I47" s="144">
        <v>4179</v>
      </c>
      <c r="J47" s="55"/>
      <c r="K47" s="55"/>
      <c r="L47" s="55"/>
      <c r="M47" s="55"/>
    </row>
    <row r="48" spans="2:13" x14ac:dyDescent="0.3">
      <c r="B48" s="55"/>
      <c r="C48" s="55"/>
      <c r="D48" s="55"/>
      <c r="E48" s="56"/>
      <c r="F48" s="56"/>
      <c r="G48" s="56"/>
      <c r="H48" s="151" t="s">
        <v>110</v>
      </c>
      <c r="I48" s="144">
        <v>5053</v>
      </c>
      <c r="J48" s="55"/>
      <c r="K48" s="55"/>
      <c r="L48" s="55"/>
      <c r="M48" s="55"/>
    </row>
    <row r="49" spans="2:9" x14ac:dyDescent="0.3">
      <c r="B49" s="55"/>
      <c r="C49" s="55"/>
      <c r="D49" s="55"/>
      <c r="E49" s="56"/>
      <c r="F49" s="56"/>
      <c r="G49" s="56"/>
      <c r="H49" s="151" t="s">
        <v>112</v>
      </c>
      <c r="I49" s="147">
        <v>6667</v>
      </c>
    </row>
    <row r="50" spans="2:9" x14ac:dyDescent="0.3">
      <c r="B50" s="55"/>
      <c r="C50" s="55"/>
      <c r="D50" s="55"/>
      <c r="E50" s="56"/>
      <c r="F50" s="56"/>
      <c r="G50" s="56"/>
      <c r="H50" s="151" t="s">
        <v>143</v>
      </c>
      <c r="I50" s="147">
        <v>4000</v>
      </c>
    </row>
    <row r="51" spans="2:9" x14ac:dyDescent="0.3">
      <c r="B51" s="55"/>
      <c r="C51" s="55"/>
      <c r="D51" s="55"/>
      <c r="E51" s="56"/>
      <c r="F51" s="56"/>
      <c r="G51" s="56"/>
      <c r="H51" s="151" t="s">
        <v>144</v>
      </c>
      <c r="I51" s="147">
        <v>2056</v>
      </c>
    </row>
    <row r="52" spans="2:9" x14ac:dyDescent="0.3">
      <c r="B52" s="55"/>
      <c r="C52" s="55"/>
      <c r="D52" s="55"/>
      <c r="E52" s="56"/>
      <c r="F52" s="56"/>
      <c r="G52" s="56"/>
      <c r="H52" s="151" t="s">
        <v>145</v>
      </c>
      <c r="I52" s="147">
        <v>1890</v>
      </c>
    </row>
    <row r="53" spans="2:9" x14ac:dyDescent="0.3">
      <c r="B53" s="56"/>
      <c r="C53" s="56"/>
      <c r="D53" s="56"/>
      <c r="E53" s="56"/>
      <c r="F53" s="56"/>
      <c r="G53" s="56"/>
      <c r="H53" s="151" t="s">
        <v>146</v>
      </c>
      <c r="I53" s="144">
        <v>4149</v>
      </c>
    </row>
    <row r="54" spans="2:9" x14ac:dyDescent="0.3">
      <c r="B54" s="56"/>
      <c r="C54" s="56"/>
      <c r="D54" s="56"/>
      <c r="E54" s="56"/>
      <c r="F54" s="56"/>
      <c r="G54" s="56"/>
      <c r="H54" s="151" t="s">
        <v>147</v>
      </c>
      <c r="I54" s="152">
        <v>3502</v>
      </c>
    </row>
    <row r="55" spans="2:9" x14ac:dyDescent="0.3">
      <c r="B55" s="56"/>
      <c r="C55" s="56"/>
      <c r="D55" s="56"/>
      <c r="E55" s="56"/>
      <c r="F55" s="56"/>
      <c r="G55" s="56"/>
      <c r="H55" s="151" t="s">
        <v>148</v>
      </c>
      <c r="I55" s="152">
        <v>4591</v>
      </c>
    </row>
  </sheetData>
  <sheetProtection algorithmName="SHA-512" hashValue="bYgOkvAiPuRN+8ThjaaOHqIg6DGWiZJbAwgRxkh/M/pgDz8CtRBq3wmcriOt5r3nhw0kgSLl4EMqtuAGEGpHtg==" saltValue="9z343St5vnop4AWrcv4a/A==" spinCount="100000" sheet="1" selectLockedCells="1" selectUnlockedCells="1"/>
  <autoFilter ref="B2:H2" xr:uid="{00000000-0009-0000-0000-000009000000}">
    <sortState xmlns:xlrd2="http://schemas.microsoft.com/office/spreadsheetml/2017/richdata2" ref="B3:H18">
      <sortCondition ref="D2"/>
    </sortState>
  </autoFilter>
  <mergeCells count="1">
    <mergeCell ref="L27:M2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128DAC49787744911B1BD004E8F10D" ma:contentTypeVersion="14" ma:contentTypeDescription="Create a new document." ma:contentTypeScope="" ma:versionID="aed3f6622364b39cb9052b1e219afb91">
  <xsd:schema xmlns:xsd="http://www.w3.org/2001/XMLSchema" xmlns:xs="http://www.w3.org/2001/XMLSchema" xmlns:p="http://schemas.microsoft.com/office/2006/metadata/properties" xmlns:ns2="fab16f78-025a-4ea7-8b8f-26ceeb2a7255" xmlns:ns3="4607f0a8-724c-4c3e-adc3-fa7539aafc68" targetNamespace="http://schemas.microsoft.com/office/2006/metadata/properties" ma:root="true" ma:fieldsID="cb1896c3023252f56f1648341abc3dfb" ns2:_="" ns3:_="">
    <xsd:import namespace="fab16f78-025a-4ea7-8b8f-26ceeb2a7255"/>
    <xsd:import namespace="4607f0a8-724c-4c3e-adc3-fa7539aafc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b16f78-025a-4ea7-8b8f-26ceeb2a7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07f0a8-724c-4c3e-adc3-fa7539aafc68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f86680ed-560d-44c7-86ea-c001599af661}" ma:internalName="TaxCatchAll" ma:showField="CatchAllData" ma:web="4607f0a8-724c-4c3e-adc3-fa7539aafc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607f0a8-724c-4c3e-adc3-fa7539aafc68" xsi:nil="true"/>
    <lcf76f155ced4ddcb4097134ff3c332f xmlns="fab16f78-025a-4ea7-8b8f-26ceeb2a725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3467E2-DA88-4EEE-AD42-26EBAA8B53C6}"/>
</file>

<file path=customXml/itemProps2.xml><?xml version="1.0" encoding="utf-8"?>
<ds:datastoreItem xmlns:ds="http://schemas.openxmlformats.org/officeDocument/2006/customXml" ds:itemID="{844219D3-1D52-482B-848C-E00A03B4D377}">
  <ds:schemaRefs>
    <ds:schemaRef ds:uri="http://schemas.microsoft.com/office/2006/metadata/properties"/>
    <ds:schemaRef ds:uri="http://schemas.microsoft.com/office/infopath/2007/PartnerControls"/>
    <ds:schemaRef ds:uri="4607f0a8-724c-4c3e-adc3-fa7539aafc68"/>
    <ds:schemaRef ds:uri="fab16f78-025a-4ea7-8b8f-26ceeb2a7255"/>
  </ds:schemaRefs>
</ds:datastoreItem>
</file>

<file path=customXml/itemProps3.xml><?xml version="1.0" encoding="utf-8"?>
<ds:datastoreItem xmlns:ds="http://schemas.openxmlformats.org/officeDocument/2006/customXml" ds:itemID="{A819194B-C4E8-4BDA-93AB-68C2A8C2EE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FSEP Worksheet</vt:lpstr>
      <vt:lpstr>EVSE Analysis</vt:lpstr>
      <vt:lpstr>Replacement Schedule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West, Duane@DGS</dc:creator>
  <cp:keywords/>
  <dc:description/>
  <cp:lastModifiedBy>Sing, Katherine@DGS</cp:lastModifiedBy>
  <cp:revision/>
  <dcterms:created xsi:type="dcterms:W3CDTF">2020-01-28T00:52:00Z</dcterms:created>
  <dcterms:modified xsi:type="dcterms:W3CDTF">2025-08-20T18:35:39Z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0x01010083128DAC49787744911B1BD004E8F10D</vt:lpwstr>
  </property>
  <property fmtid="{D5CDD505-2E9C-101B-9397-08002B2CF9AE}" pid="3" name="MediaServiceImageTags">
    <vt:lpwstr/>
  </property>
</Properties>
</file>